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535" windowHeight="11640" tabRatio="801" activeTab="2"/>
  </bookViews>
  <sheets>
    <sheet name="Титул" sheetId="42" r:id="rId1"/>
    <sheet name="Раздел 2" sheetId="43" r:id="rId2"/>
    <sheet name="Раздел 3" sheetId="44" r:id="rId3"/>
  </sheets>
  <calcPr calcId="144525" fullPrecision="0"/>
  <customWorkbookViews>
    <customWorkbookView name="User - Личное представление" guid="{7CC92279-A4E6-499A-B252-F17BA4EC5529}" mergeInterval="0" personalView="1" maximized="1" windowWidth="1020" windowHeight="566" tabRatio="801" activeSheetId="6"/>
  </customWorkbookViews>
</workbook>
</file>

<file path=xl/calcChain.xml><?xml version="1.0" encoding="utf-8"?>
<calcChain xmlns="http://schemas.openxmlformats.org/spreadsheetml/2006/main">
  <c r="G29" i="44" l="1"/>
  <c r="J28" i="44" l="1"/>
  <c r="J27" i="44"/>
  <c r="J18" i="44"/>
  <c r="D23" i="44" l="1"/>
  <c r="D18" i="44"/>
  <c r="D39" i="44" l="1"/>
  <c r="D29" i="44"/>
  <c r="J39" i="44" l="1"/>
  <c r="J20" i="44"/>
  <c r="E12" i="44" l="1"/>
  <c r="E37" i="44" l="1"/>
  <c r="E36" i="44"/>
  <c r="J36" i="44" l="1"/>
  <c r="D25" i="44" l="1"/>
  <c r="C9" i="44" l="1"/>
  <c r="C26" i="44"/>
  <c r="J32" i="44" l="1"/>
  <c r="C29" i="44"/>
  <c r="D27" i="44"/>
  <c r="C20" i="44"/>
  <c r="C18" i="44"/>
  <c r="F28" i="44"/>
  <c r="F27" i="44"/>
  <c r="F21" i="44" s="1"/>
  <c r="F14" i="44" s="1"/>
  <c r="C36" i="44"/>
  <c r="C19" i="44"/>
  <c r="C25" i="44"/>
  <c r="C23" i="44"/>
  <c r="C37" i="44"/>
  <c r="C39" i="44"/>
  <c r="D16" i="44"/>
  <c r="E16" i="44"/>
  <c r="F16" i="44"/>
  <c r="G16" i="44"/>
  <c r="H16" i="44"/>
  <c r="H14" i="44" s="1"/>
  <c r="I16" i="44"/>
  <c r="I14" i="44" s="1"/>
  <c r="I10" i="44" s="1"/>
  <c r="I41" i="44" s="1"/>
  <c r="K16" i="44"/>
  <c r="K14" i="44" s="1"/>
  <c r="L16" i="44"/>
  <c r="L14" i="44" s="1"/>
  <c r="L10" i="44" s="1"/>
  <c r="L41" i="44" s="1"/>
  <c r="M16" i="44"/>
  <c r="M14" i="44" s="1"/>
  <c r="M10" i="44" s="1"/>
  <c r="M41" i="44" s="1"/>
  <c r="N16" i="44"/>
  <c r="N14" i="44" s="1"/>
  <c r="N10" i="44" s="1"/>
  <c r="N41" i="44" s="1"/>
  <c r="E21" i="44"/>
  <c r="G21" i="44"/>
  <c r="H21" i="44"/>
  <c r="I21" i="44"/>
  <c r="K21" i="44"/>
  <c r="L21" i="44"/>
  <c r="M21" i="44"/>
  <c r="N21" i="44"/>
  <c r="D21" i="44"/>
  <c r="D32" i="44"/>
  <c r="E32" i="44"/>
  <c r="F32" i="44"/>
  <c r="G32" i="44"/>
  <c r="H32" i="44"/>
  <c r="I32" i="44"/>
  <c r="K32" i="44"/>
  <c r="L32" i="44"/>
  <c r="M32" i="44"/>
  <c r="N32" i="44"/>
  <c r="D74" i="43"/>
  <c r="C34" i="44"/>
  <c r="E14" i="44" l="1"/>
  <c r="E10" i="44" s="1"/>
  <c r="E41" i="44" s="1"/>
  <c r="K10" i="44"/>
  <c r="K41" i="44" s="1"/>
  <c r="K13" i="44"/>
  <c r="H10" i="44"/>
  <c r="H12" i="44"/>
  <c r="H41" i="44" s="1"/>
  <c r="G14" i="44"/>
  <c r="G12" i="44" s="1"/>
  <c r="C32" i="44"/>
  <c r="C27" i="44"/>
  <c r="C21" i="44" s="1"/>
  <c r="J16" i="44"/>
  <c r="C28" i="44"/>
  <c r="J21" i="44"/>
  <c r="F12" i="44"/>
  <c r="F10" i="44"/>
  <c r="G10" i="44"/>
  <c r="C16" i="44"/>
  <c r="D14" i="44"/>
  <c r="D10" i="44" s="1"/>
  <c r="D41" i="44" s="1"/>
  <c r="J14" i="44" l="1"/>
  <c r="F41" i="44"/>
  <c r="C14" i="44"/>
  <c r="G41" i="44"/>
  <c r="C12" i="44"/>
  <c r="J10" i="44" l="1"/>
  <c r="C10" i="44" s="1"/>
  <c r="C41" i="44" s="1"/>
  <c r="J13" i="44"/>
  <c r="C13" i="44" s="1"/>
  <c r="J41" i="44" l="1"/>
</calcChain>
</file>

<file path=xl/comments1.xml><?xml version="1.0" encoding="utf-8"?>
<comments xmlns="http://schemas.openxmlformats.org/spreadsheetml/2006/main">
  <authors>
    <author>User</author>
  </authors>
  <commentList>
    <comment ref="A3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<sst xmlns="http://schemas.openxmlformats.org/spreadsheetml/2006/main" count="347" uniqueCount="233">
  <si>
    <t>КОДЫ</t>
  </si>
  <si>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</si>
  <si>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</si>
  <si>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</si>
  <si>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</si>
  <si>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</si>
  <si>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</si>
  <si>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</si>
  <si>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г.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</si>
  <si>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</si>
  <si>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</si>
  <si>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</si>
  <si>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</si>
  <si>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</si>
  <si>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</si>
  <si>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</si>
  <si>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</si>
  <si>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</si>
  <si>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</si>
  <si>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</si>
  <si>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</si>
  <si>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Всего</t>
  </si>
  <si>
    <t>в том числе</t>
  </si>
  <si>
    <t>Справочно:</t>
  </si>
  <si>
    <t>Объем публичных обязательств, всего</t>
  </si>
  <si>
    <t>услуги связи</t>
  </si>
  <si>
    <t>транспортные услуги</t>
  </si>
  <si>
    <t>коммунальные услуги</t>
  </si>
  <si>
    <t>пособия по социальной помощи населению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</si>
  <si>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</si>
  <si>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</si>
  <si>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</si>
  <si>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иные выплаты, не запрещенные законодательством РФ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</si>
  <si>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</si>
  <si>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</si>
  <si>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</si>
  <si>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</si>
  <si>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</si>
  <si>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</si>
  <si>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</si>
  <si>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</si>
  <si>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</si>
  <si>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</si>
  <si>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</si>
  <si>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</si>
  <si>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</si>
  <si>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</si>
  <si>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</si>
  <si>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</si>
  <si>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</si>
  <si>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</si>
  <si>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</si>
  <si>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</si>
  <si>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</si>
  <si>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</si>
  <si>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</si>
  <si>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</si>
  <si>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</si>
  <si>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</t>
  </si>
  <si>
    <t>Сумма</t>
  </si>
  <si>
    <t>Приложение 1</t>
  </si>
  <si>
    <t>дебиторская задолженность по доходам, всего:</t>
  </si>
  <si>
    <t>по доходам, полученным за счет бюджетных средств</t>
  </si>
  <si>
    <t>приобретенного учреждением за счет доходов, полученных от платной и иной приносящей доход деятельности</t>
  </si>
  <si>
    <t>по доходам, полученным от платной и иной приносящей доход деятельности</t>
  </si>
  <si>
    <t>за счет бюджетных средств</t>
  </si>
  <si>
    <t>за счет доходов, полученных от платной и иной приносящей доход деятельности</t>
  </si>
  <si>
    <t>прочие выплаты</t>
  </si>
  <si>
    <t>заработная плата</t>
  </si>
  <si>
    <t>в том числе ремонт учреждения</t>
  </si>
  <si>
    <t>в том числе питание</t>
  </si>
  <si>
    <t>безвозмездные перечисления организациям, за исключением государственных и муниципальных</t>
  </si>
  <si>
    <t>работы, услуги по содержанию имущества</t>
  </si>
  <si>
    <t>прочие работы, услуги</t>
  </si>
  <si>
    <t>приобретение ценных бумаг (для муниципальных автономных учреждений, а также муниципальных бюджетных учреждений в случаях, установленных федеральными законами)</t>
  </si>
  <si>
    <t>начисления на выплаты по оплате труда</t>
  </si>
  <si>
    <t>27</t>
  </si>
  <si>
    <t>28</t>
  </si>
  <si>
    <t>29</t>
  </si>
  <si>
    <t>30</t>
  </si>
  <si>
    <t>31</t>
  </si>
  <si>
    <t>32</t>
  </si>
  <si>
    <t>в том числе по:</t>
  </si>
  <si>
    <t>заработной плате</t>
  </si>
  <si>
    <t>прочим выплатам по оплате труда</t>
  </si>
  <si>
    <t>начислению на выплаты по оплате труда</t>
  </si>
  <si>
    <t>услугам связи</t>
  </si>
  <si>
    <t>транспортным услугам</t>
  </si>
  <si>
    <t>коммунальным услугам</t>
  </si>
  <si>
    <t>арендной плате за пользование имуществом</t>
  </si>
  <si>
    <t>работам, услугам по содержанию имущества</t>
  </si>
  <si>
    <t>в том числе по ремонту учреждения</t>
  </si>
  <si>
    <t>прочим работам, услугам</t>
  </si>
  <si>
    <t>поступления от иной приносящей доход деятельности</t>
  </si>
  <si>
    <t>безвозмездным перечислениям организациям, за исключением государственных и муниципальных</t>
  </si>
  <si>
    <t>пособиям по социальной помощи населению</t>
  </si>
  <si>
    <t>приобретению основных средств</t>
  </si>
  <si>
    <t>приобретению нематериальных активов</t>
  </si>
  <si>
    <t>приобретению материальных запасов</t>
  </si>
  <si>
    <t>в том числе по питанию</t>
  </si>
  <si>
    <t>прочим расходам</t>
  </si>
  <si>
    <t>иным выплатам, не запрещенным законодательством РФ</t>
  </si>
  <si>
    <t>дебиторская задолженность по расходам, всего:</t>
  </si>
  <si>
    <t>кредиторская задолженность, всего:</t>
  </si>
  <si>
    <t>из них по: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</si>
  <si>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</si>
  <si>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</si>
  <si>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</si>
  <si>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№ стр.</t>
  </si>
  <si>
    <t>Всего:</t>
  </si>
  <si>
    <t>Нефинансовые активы</t>
  </si>
  <si>
    <t xml:space="preserve">в том числе: </t>
  </si>
  <si>
    <t>стоимость недвижимого муниципального имущества</t>
  </si>
  <si>
    <t>стоимость движимого муниципального имущества</t>
  </si>
  <si>
    <t>стоимость особо ценного движимого имущества</t>
  </si>
  <si>
    <t>балансовая стоимость</t>
  </si>
  <si>
    <t>остаточная стоимость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</si>
  <si>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</si>
  <si>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</si>
  <si>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</si>
  <si>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</si>
  <si>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</si>
  <si>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</si>
  <si>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</si>
  <si>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</si>
  <si>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</si>
  <si>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</si>
  <si>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</si>
  <si>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</si>
  <si>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</si>
  <si>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</si>
  <si>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</si>
  <si>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</si>
  <si>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</si>
  <si>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</si>
  <si>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</si>
  <si>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</si>
  <si>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</si>
  <si>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</si>
  <si>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</si>
  <si>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</si>
  <si>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</si>
  <si>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</si>
  <si>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</si>
  <si>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</si>
  <si>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</si>
  <si>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</si>
  <si>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</si>
  <si>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</si>
  <si>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</si>
  <si>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</si>
  <si>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</si>
  <si>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</si>
  <si>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</si>
  <si>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</si>
  <si>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</si>
  <si>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</si>
  <si>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</si>
  <si>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</si>
  <si>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</si>
  <si>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</si>
  <si>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</si>
  <si>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</si>
  <si>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</si>
  <si>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</si>
  <si>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</si>
  <si>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</si>
  <si>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</si>
  <si>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</si>
  <si>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</si>
  <si>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</si>
  <si>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</si>
  <si>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</si>
  <si>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</si>
  <si>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</si>
  <si>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</si>
  <si>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</si>
  <si>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</si>
  <si>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</si>
  <si>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</si>
  <si>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</si>
  <si>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I. Сведения о деятельности учреждения</t>
  </si>
  <si>
    <t>Финансовые активы, всего</t>
  </si>
  <si>
    <t>Обязательства</t>
  </si>
  <si>
    <t>всего</t>
  </si>
  <si>
    <t>III. Показатели по поступлениям (доходам) и выплатам (расходам) учреждения</t>
  </si>
  <si>
    <t>в т.ч. простроченная кредиторская задолженность</t>
  </si>
  <si>
    <r>
      <t xml:space="preserve">II. Показатели финансового состояния учреждения 
</t>
    </r>
    <r>
      <rPr>
        <b/>
        <sz val="12"/>
        <color indexed="12"/>
        <rFont val="Times New Roman"/>
        <family val="1"/>
        <charset val="204"/>
      </rPr>
      <t>(указываются данные на последнюю отчетную дату, предшествующую дате составления Плана)</t>
    </r>
  </si>
  <si>
    <t>субсидии на выполнение муниципального задания</t>
  </si>
  <si>
    <t>СОГЛАСОВАНО</t>
  </si>
  <si>
    <t xml:space="preserve">Заместитель главы администрации МО "Город Саратов" </t>
  </si>
  <si>
    <t>по экономическим вопросам, председатель комитета по экономике</t>
  </si>
  <si>
    <t xml:space="preserve">Е.В. Ножечкина </t>
  </si>
  <si>
    <t>целевые субсидии*</t>
  </si>
  <si>
    <t>поступления от реализации ценных бумаг (для муниципальных автономных учреждений, а также муниципальных бюджетных учреждений в случаях, установленных федеральными законами)</t>
  </si>
  <si>
    <t>* - количество столбцов в графе "Целевые субсидии"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</si>
  <si>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 xml:space="preserve">** - столбец предусматривается в планах финансово-хозяйственной деятельности учреждений, которым в соответствующем финансовом году предоставляются бюджетные инвестиции. В случае, если решение о предоставлении бюджетных инвестиций принято в течение соответствующего финансового года после утверждения плана финансово-хозяйственной деятельности учреждения, в план финансово-хозяйственной деятельности вносятся изменения в порядке, указанном в сноске *. </t>
  </si>
  <si>
    <t xml:space="preserve">Поступления (Доходы), всего: (сумма столбцов 4 - n) </t>
  </si>
  <si>
    <t>оплата труда и начисления на выплаты по оплате труда, всего: (сумма строк 07-09)</t>
  </si>
  <si>
    <t>оплата работ и услуг, всего: (сумма строк 11-15, 17)</t>
  </si>
  <si>
    <t>поступление нефинансовых активов, всего: (сумма строк 21-23)</t>
  </si>
  <si>
    <t>целевые субсидии (всего)</t>
  </si>
  <si>
    <t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  (всего)</t>
  </si>
  <si>
    <t>арендная плата за пользование имуществом</t>
  </si>
  <si>
    <t>Расходы, всего: (сумма строк 06, 10, 18-20, 25-27)</t>
  </si>
  <si>
    <t>доходы от оказания платных услуг***</t>
  </si>
  <si>
    <t>*** - в столбце отражается сумма доходов от оказания учреждением платных услуг, тарифы на которые устанавливаются в порядке, определенном решением Саратовской городской Думы от 10.07.2009 №42-493 "О Порядке установления тарифов на услуги муниципальных предприятий и учреждений".</t>
  </si>
  <si>
    <t>подпись</t>
  </si>
  <si>
    <t>руб. (с точностью до второго десятичного знака)</t>
  </si>
  <si>
    <t>Дополнительные образовательные услуги:</t>
  </si>
  <si>
    <t>прочие расходы</t>
  </si>
  <si>
    <t>поступления от оказания учреждением  услуг (выполнения работ) для физических и юридических лиц на платной основе, от иной приносящей доход деятельности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</si>
  <si>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начального, общего, основного общего и среднего (полного) общего образования</t>
  </si>
  <si>
    <t>доходы поступающие в порядке возмещения расходов, понесенных в связи с эксплуатацией имущества</t>
  </si>
  <si>
    <t>Рыженко Н.Н.</t>
  </si>
  <si>
    <t>2015 г.</t>
  </si>
  <si>
    <t>Муниципальное общеобразовательное учреждение "Лицей № 4" Волжского района г. Саратова</t>
  </si>
  <si>
    <t>МОУ "Лицей № 4"</t>
  </si>
  <si>
    <t>410031, Саратовская Область,Город Саратов,Улица Московская, дом 64/32</t>
  </si>
  <si>
    <t>Управление Федерального казначейства по Саратовской области</t>
  </si>
  <si>
    <t>Обеспечение гарантий права на получение бесплатного общего образования; осуществление образовательного процесса; формирование общей культуры личности обучающихся на основе усвоения обязательного минимума содержания общеобразовательных программ; адаптация обучающихся к жизни в обществе; создание основы для осознанного выбора и последующего освоения профессиональных образовательныхпрограмм; воспитание гражданственности, трудолюбия, уважения к правам и свободам человека, любви к окружающей природе, Родине, семье; формирование здорового образа жизни; рациональное использование кадрового потенциала, финансовых средств, помещений и оборудования; апробация, обобщение и внедрение в практику передового отечественного и зарубежного опыта образовательной деятельности, информационно-коммуникационных технологий в деятельность населения, повышение профессиональных знаний педагогических кадров, совершенствование их деловых качеств, подготовки их к выполнению новых трудовых функций.</t>
  </si>
  <si>
    <t>Реализация основных общеобразовательных программ начального общего, основного общего и среднего (полного) общего образования; организация отдыха детей в каникулярное время (в том числе в лагере с дневным пребыванием детей)</t>
  </si>
  <si>
    <t xml:space="preserve">Ведомственная целевая программа "Обеспечение безопасности эксплуатации зданий, укрепление материально-технической базы УО в Саратове" на 2015 год. </t>
  </si>
  <si>
    <t>Реализация мероприятий подпрограммы «Специальная оценка условий труда» в рамках муниципальной программы «Улучшение условий и охраны труда в муниципальных учреждениях города Саратова» на 2014-2016 годы</t>
  </si>
  <si>
    <t xml:space="preserve">родительская плата за присмотр и уход детей в дошкольных группах при общеобразовательном учреждении </t>
  </si>
  <si>
    <r>
      <t>Остаток средств</t>
    </r>
    <r>
      <rPr>
        <b/>
        <vertAlign val="superscript"/>
        <sz val="9"/>
        <color indexed="12"/>
        <rFont val="Times New Roman"/>
        <family val="1"/>
        <charset val="204"/>
      </rPr>
      <t>1</t>
    </r>
  </si>
  <si>
    <r>
      <t>Остаток средств</t>
    </r>
    <r>
      <rPr>
        <b/>
        <vertAlign val="superscript"/>
        <sz val="9"/>
        <color indexed="12"/>
        <rFont val="Times New Roman"/>
        <family val="1"/>
        <charset val="204"/>
      </rPr>
      <t>3</t>
    </r>
    <r>
      <rPr>
        <b/>
        <sz val="9"/>
        <color indexed="12"/>
        <rFont val="Times New Roman"/>
        <family val="1"/>
        <charset val="204"/>
      </rPr>
      <t xml:space="preserve"> (строка 01 + строка 02 - строка 05)</t>
    </r>
  </si>
  <si>
    <t>Субсидии на осуществление капитальных вложений в объекты капитального строительства государственной "муниципальной собственности"</t>
  </si>
  <si>
    <t>План финансово-хозяйственной деятельности общеобразовательного учреждения на 2015  год</t>
  </si>
  <si>
    <t>Директор МОУ "Лицей № 4"</t>
  </si>
  <si>
    <t>Администрация Волжского района муниципального образования "Город Саратов"муниципального образования "Город Саратов"</t>
  </si>
  <si>
    <t>Погашение кредиторской задолженности прошлых лет бюджетными учреждениями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</si>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</sst>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6"/>
      <color indexed="12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2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9"/>
      <color indexed="12"/>
      <name val="Times New Roman"/>
      <family val="1"/>
      <charset val="204"/>
    </font>
    <font>
      <i/>
      <sz val="9"/>
      <color indexed="12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vertAlign val="superscript"/>
      <sz val="9"/>
      <color indexed="12"/>
      <name val="Times New Roman"/>
      <family val="1"/>
      <charset val="204"/>
    </font>
    <font>
      <sz val="9"/>
      <name val="Arial Cyr"/>
      <charset val="204"/>
    </font>
    <font>
      <sz val="9"/>
      <color rgb="FF0000FF"/>
      <name val="Times New Roman"/>
      <family val="1"/>
      <charset val="204"/>
    </font>
    <font>
      <sz val="9"/>
      <color indexed="12"/>
      <name val="Arial Cyr"/>
      <charset val="204"/>
    </font>
    <font>
      <vertAlign val="superscript"/>
      <sz val="9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1" fillId="0" borderId="0" xfId="0" applyFont="1" applyFill="1"/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/>
    <xf numFmtId="0" fontId="10" fillId="0" borderId="0" xfId="0" applyFont="1" applyFill="1"/>
    <xf numFmtId="0" fontId="10" fillId="0" borderId="0" xfId="0" applyFont="1"/>
    <xf numFmtId="0" fontId="5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2" fontId="8" fillId="0" borderId="0" xfId="0" applyNumberFormat="1" applyFont="1"/>
    <xf numFmtId="0" fontId="1" fillId="0" borderId="0" xfId="0" applyFont="1" applyBorder="1"/>
    <xf numFmtId="0" fontId="6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4" fillId="0" borderId="0" xfId="0" applyFont="1" applyAlignment="1">
      <alignment horizont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/>
    <xf numFmtId="0" fontId="14" fillId="0" borderId="0" xfId="0" applyFont="1" applyBorder="1" applyAlignment="1">
      <alignment wrapText="1"/>
    </xf>
    <xf numFmtId="0" fontId="16" fillId="0" borderId="0" xfId="0" applyFont="1" applyFill="1"/>
    <xf numFmtId="0" fontId="16" fillId="0" borderId="0" xfId="0" applyFont="1" applyBorder="1" applyAlignment="1"/>
    <xf numFmtId="0" fontId="15" fillId="0" borderId="1" xfId="0" applyFont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7" fillId="0" borderId="0" xfId="0" applyFont="1" applyFill="1"/>
    <xf numFmtId="0" fontId="17" fillId="0" borderId="0" xfId="0" applyFont="1" applyFill="1" applyAlignment="1">
      <alignment horizontal="righ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/>
    <xf numFmtId="0" fontId="13" fillId="0" borderId="0" xfId="0" applyFont="1" applyFill="1" applyAlignment="1"/>
    <xf numFmtId="0" fontId="13" fillId="0" borderId="0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 applyAlignment="1">
      <alignment wrapText="1"/>
    </xf>
    <xf numFmtId="0" fontId="14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center" vertical="top" wrapText="1"/>
    </xf>
    <xf numFmtId="49" fontId="23" fillId="0" borderId="3" xfId="0" applyNumberFormat="1" applyFont="1" applyFill="1" applyBorder="1" applyAlignment="1">
      <alignment horizontal="center" vertical="top" wrapText="1"/>
    </xf>
    <xf numFmtId="49" fontId="22" fillId="0" borderId="3" xfId="0" applyNumberFormat="1" applyFont="1" applyFill="1" applyBorder="1" applyAlignment="1">
      <alignment wrapText="1"/>
    </xf>
    <xf numFmtId="49" fontId="22" fillId="0" borderId="5" xfId="0" applyNumberFormat="1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justify" vertical="top" wrapText="1"/>
    </xf>
    <xf numFmtId="49" fontId="22" fillId="2" borderId="6" xfId="0" applyNumberFormat="1" applyFont="1" applyFill="1" applyBorder="1" applyAlignment="1">
      <alignment horizontal="left" vertical="center" wrapText="1"/>
    </xf>
    <xf numFmtId="49" fontId="22" fillId="0" borderId="6" xfId="0" applyNumberFormat="1" applyFont="1" applyFill="1" applyBorder="1" applyAlignment="1">
      <alignment horizontal="justify" vertical="top" wrapText="1"/>
    </xf>
    <xf numFmtId="49" fontId="23" fillId="0" borderId="3" xfId="0" applyNumberFormat="1" applyFont="1" applyFill="1" applyBorder="1" applyAlignment="1">
      <alignment horizontal="left" vertical="top" wrapText="1" indent="2"/>
    </xf>
    <xf numFmtId="49" fontId="23" fillId="0" borderId="3" xfId="0" applyNumberFormat="1" applyFont="1" applyFill="1" applyBorder="1" applyAlignment="1">
      <alignment horizontal="left" vertical="top" wrapText="1" indent="3"/>
    </xf>
    <xf numFmtId="49" fontId="23" fillId="0" borderId="3" xfId="0" applyNumberFormat="1" applyFont="1" applyBorder="1" applyAlignment="1">
      <alignment horizontal="left" wrapText="1" indent="6"/>
    </xf>
    <xf numFmtId="49" fontId="23" fillId="0" borderId="3" xfId="0" applyNumberFormat="1" applyFont="1" applyBorder="1" applyAlignment="1">
      <alignment horizontal="left" wrapText="1" indent="8"/>
    </xf>
    <xf numFmtId="49" fontId="23" fillId="0" borderId="3" xfId="0" applyNumberFormat="1" applyFont="1" applyBorder="1" applyAlignment="1">
      <alignment horizontal="left" wrapText="1" indent="10"/>
    </xf>
    <xf numFmtId="49" fontId="23" fillId="0" borderId="3" xfId="0" applyNumberFormat="1" applyFont="1" applyBorder="1" applyAlignment="1">
      <alignment horizontal="left" wrapText="1" indent="11"/>
    </xf>
    <xf numFmtId="49" fontId="23" fillId="0" borderId="6" xfId="0" applyNumberFormat="1" applyFont="1" applyFill="1" applyBorder="1" applyAlignment="1">
      <alignment horizontal="left" vertical="top" wrapText="1" indent="2"/>
    </xf>
    <xf numFmtId="49" fontId="23" fillId="2" borderId="6" xfId="0" applyNumberFormat="1" applyFont="1" applyFill="1" applyBorder="1" applyAlignment="1">
      <alignment horizontal="left" vertical="top" wrapText="1" indent="3"/>
    </xf>
    <xf numFmtId="49" fontId="23" fillId="0" borderId="6" xfId="0" applyNumberFormat="1" applyFont="1" applyFill="1" applyBorder="1" applyAlignment="1">
      <alignment horizontal="left" vertical="top" wrapText="1" indent="5"/>
    </xf>
    <xf numFmtId="49" fontId="23" fillId="0" borderId="6" xfId="0" applyNumberFormat="1" applyFont="1" applyFill="1" applyBorder="1" applyAlignment="1">
      <alignment horizontal="left" vertical="top" wrapText="1" indent="7"/>
    </xf>
    <xf numFmtId="49" fontId="23" fillId="0" borderId="6" xfId="0" applyNumberFormat="1" applyFont="1" applyFill="1" applyBorder="1" applyAlignment="1">
      <alignment horizontal="left" vertical="top" wrapText="1" indent="3"/>
    </xf>
    <xf numFmtId="49" fontId="23" fillId="0" borderId="6" xfId="0" applyNumberFormat="1" applyFont="1" applyFill="1" applyBorder="1" applyAlignment="1">
      <alignment horizontal="left" vertical="top" wrapText="1" indent="10"/>
    </xf>
    <xf numFmtId="49" fontId="23" fillId="0" borderId="6" xfId="0" applyNumberFormat="1" applyFont="1" applyFill="1" applyBorder="1" applyAlignment="1">
      <alignment horizontal="left" vertical="top" wrapText="1" indent="12"/>
    </xf>
    <xf numFmtId="49" fontId="23" fillId="0" borderId="3" xfId="0" applyNumberFormat="1" applyFont="1" applyFill="1" applyBorder="1" applyAlignment="1">
      <alignment horizontal="left" vertical="top" wrapText="1" indent="14"/>
    </xf>
    <xf numFmtId="49" fontId="23" fillId="0" borderId="3" xfId="0" applyNumberFormat="1" applyFont="1" applyFill="1" applyBorder="1" applyAlignment="1">
      <alignment horizontal="left" vertical="top" wrapText="1" indent="12"/>
    </xf>
    <xf numFmtId="49" fontId="23" fillId="0" borderId="6" xfId="0" applyNumberFormat="1" applyFont="1" applyFill="1" applyBorder="1" applyAlignment="1">
      <alignment horizontal="left" vertical="top" wrapText="1" indent="14"/>
    </xf>
    <xf numFmtId="4" fontId="22" fillId="2" borderId="6" xfId="0" applyNumberFormat="1" applyFont="1" applyFill="1" applyBorder="1" applyAlignment="1">
      <alignment horizontal="right" wrapText="1"/>
    </xf>
    <xf numFmtId="4" fontId="22" fillId="2" borderId="3" xfId="0" applyNumberFormat="1" applyFont="1" applyFill="1" applyBorder="1" applyAlignment="1">
      <alignment horizontal="right" wrapText="1"/>
    </xf>
    <xf numFmtId="4" fontId="23" fillId="0" borderId="3" xfId="0" applyNumberFormat="1" applyFont="1" applyFill="1" applyBorder="1" applyAlignment="1">
      <alignment horizontal="right" wrapText="1"/>
    </xf>
    <xf numFmtId="4" fontId="23" fillId="0" borderId="6" xfId="0" applyNumberFormat="1" applyFont="1" applyFill="1" applyBorder="1" applyAlignment="1">
      <alignment horizontal="right" wrapText="1"/>
    </xf>
    <xf numFmtId="4" fontId="22" fillId="0" borderId="6" xfId="0" applyNumberFormat="1" applyFont="1" applyFill="1" applyBorder="1" applyAlignment="1">
      <alignment horizontal="right" wrapText="1"/>
    </xf>
    <xf numFmtId="4" fontId="22" fillId="0" borderId="3" xfId="0" applyNumberFormat="1" applyFont="1" applyBorder="1" applyAlignment="1">
      <alignment horizontal="right" wrapText="1"/>
    </xf>
    <xf numFmtId="4" fontId="23" fillId="0" borderId="6" xfId="0" applyNumberFormat="1" applyFont="1" applyBorder="1" applyAlignment="1">
      <alignment horizontal="right" wrapText="1"/>
    </xf>
    <xf numFmtId="4" fontId="23" fillId="0" borderId="3" xfId="0" applyNumberFormat="1" applyFont="1" applyBorder="1" applyAlignment="1">
      <alignment horizontal="right" wrapText="1"/>
    </xf>
    <xf numFmtId="4" fontId="24" fillId="0" borderId="6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5" fillId="0" borderId="0" xfId="0" applyFont="1"/>
    <xf numFmtId="0" fontId="10" fillId="0" borderId="0" xfId="0" applyFont="1" applyAlignment="1">
      <alignment horizontal="left" indent="1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4" fontId="23" fillId="0" borderId="8" xfId="0" applyNumberFormat="1" applyFont="1" applyFill="1" applyBorder="1" applyAlignment="1">
      <alignment horizontal="right" wrapText="1"/>
    </xf>
    <xf numFmtId="4" fontId="23" fillId="0" borderId="4" xfId="0" applyNumberFormat="1" applyFont="1" applyBorder="1" applyAlignment="1">
      <alignment horizontal="right" wrapText="1"/>
    </xf>
    <xf numFmtId="0" fontId="23" fillId="0" borderId="0" xfId="0" applyFont="1" applyFill="1"/>
    <xf numFmtId="0" fontId="23" fillId="0" borderId="0" xfId="0" applyFont="1"/>
    <xf numFmtId="0" fontId="23" fillId="0" borderId="3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justify" vertical="top" wrapText="1"/>
    </xf>
    <xf numFmtId="4" fontId="22" fillId="4" borderId="3" xfId="0" applyNumberFormat="1" applyFont="1" applyFill="1" applyBorder="1" applyAlignment="1">
      <alignment horizontal="right" wrapText="1"/>
    </xf>
    <xf numFmtId="0" fontId="23" fillId="0" borderId="3" xfId="0" applyFont="1" applyFill="1" applyBorder="1" applyAlignment="1">
      <alignment horizontal="left" vertical="top" wrapText="1" indent="1"/>
    </xf>
    <xf numFmtId="4" fontId="22" fillId="0" borderId="3" xfId="0" applyNumberFormat="1" applyFont="1" applyFill="1" applyBorder="1" applyAlignment="1">
      <alignment horizontal="right" wrapText="1"/>
    </xf>
    <xf numFmtId="4" fontId="28" fillId="0" borderId="3" xfId="0" applyNumberFormat="1" applyFont="1" applyBorder="1" applyAlignment="1">
      <alignment horizontal="right" wrapText="1"/>
    </xf>
    <xf numFmtId="0" fontId="23" fillId="0" borderId="3" xfId="0" applyFont="1" applyFill="1" applyBorder="1" applyAlignment="1">
      <alignment horizontal="left" vertical="top" wrapText="1" indent="2"/>
    </xf>
    <xf numFmtId="49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wrapText="1" indent="2"/>
    </xf>
    <xf numFmtId="0" fontId="23" fillId="0" borderId="3" xfId="0" applyFont="1" applyFill="1" applyBorder="1" applyAlignment="1">
      <alignment horizontal="left" wrapText="1" indent="4"/>
    </xf>
    <xf numFmtId="0" fontId="23" fillId="0" borderId="3" xfId="0" applyFont="1" applyFill="1" applyBorder="1" applyAlignment="1">
      <alignment horizontal="left" wrapText="1" indent="5"/>
    </xf>
    <xf numFmtId="4" fontId="29" fillId="0" borderId="3" xfId="0" applyNumberFormat="1" applyFont="1" applyBorder="1" applyAlignment="1">
      <alignment horizontal="right" wrapText="1"/>
    </xf>
    <xf numFmtId="0" fontId="23" fillId="0" borderId="3" xfId="0" applyFont="1" applyFill="1" applyBorder="1" applyAlignment="1">
      <alignment horizontal="left" wrapText="1" indent="7"/>
    </xf>
    <xf numFmtId="0" fontId="24" fillId="0" borderId="0" xfId="0" applyFont="1" applyFill="1" applyAlignment="1">
      <alignment horizontal="justify"/>
    </xf>
    <xf numFmtId="49" fontId="24" fillId="0" borderId="0" xfId="0" applyNumberFormat="1" applyFont="1" applyFill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0" borderId="3" xfId="0" applyFont="1" applyFill="1" applyBorder="1" applyAlignment="1">
      <alignment horizontal="justify" vertical="top" wrapText="1"/>
    </xf>
    <xf numFmtId="2" fontId="23" fillId="0" borderId="0" xfId="0" applyNumberFormat="1" applyFont="1"/>
    <xf numFmtId="49" fontId="23" fillId="0" borderId="4" xfId="0" applyNumberFormat="1" applyFont="1" applyFill="1" applyBorder="1" applyAlignment="1">
      <alignment horizontal="center" vertical="top" wrapText="1"/>
    </xf>
    <xf numFmtId="49" fontId="22" fillId="0" borderId="3" xfId="0" applyNumberFormat="1" applyFont="1" applyFill="1" applyBorder="1" applyAlignment="1">
      <alignment horizontal="justify" wrapText="1"/>
    </xf>
    <xf numFmtId="0" fontId="22" fillId="0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5" fillId="0" borderId="9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left" vertical="top"/>
    </xf>
    <xf numFmtId="0" fontId="15" fillId="0" borderId="7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0" xfId="0" applyFont="1" applyBorder="1"/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15" xfId="0" applyFont="1" applyFill="1" applyBorder="1" applyAlignment="1">
      <alignment horizontal="center"/>
    </xf>
    <xf numFmtId="14" fontId="13" fillId="0" borderId="3" xfId="0" applyNumberFormat="1" applyFont="1" applyFill="1" applyBorder="1" applyAlignment="1">
      <alignment horizontal="center" wrapText="1"/>
    </xf>
    <xf numFmtId="14" fontId="19" fillId="0" borderId="3" xfId="0" applyNumberFormat="1" applyFont="1" applyFill="1" applyBorder="1" applyAlignment="1">
      <alignment horizontal="center" wrapText="1"/>
    </xf>
    <xf numFmtId="14" fontId="1" fillId="0" borderId="6" xfId="0" applyNumberFormat="1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4" fillId="0" borderId="2" xfId="0" applyFont="1" applyBorder="1" applyAlignment="1">
      <alignment horizontal="right" wrapText="1"/>
    </xf>
    <xf numFmtId="0" fontId="13" fillId="0" borderId="12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left" wrapText="1"/>
    </xf>
    <xf numFmtId="0" fontId="16" fillId="0" borderId="9" xfId="0" applyFont="1" applyBorder="1" applyAlignment="1">
      <alignment horizontal="center" vertical="top"/>
    </xf>
    <xf numFmtId="0" fontId="1" fillId="0" borderId="3" xfId="0" applyFont="1" applyFill="1" applyBorder="1"/>
    <xf numFmtId="0" fontId="2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15" fillId="0" borderId="1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wrapText="1"/>
    </xf>
    <xf numFmtId="0" fontId="26" fillId="0" borderId="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wrapText="1"/>
    </xf>
    <xf numFmtId="0" fontId="15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23" fillId="0" borderId="6" xfId="0" applyNumberFormat="1" applyFont="1" applyFill="1" applyBorder="1" applyAlignment="1">
      <alignment horizontal="center" wrapText="1"/>
    </xf>
    <xf numFmtId="4" fontId="23" fillId="0" borderId="14" xfId="0" applyNumberFormat="1" applyFont="1" applyFill="1" applyBorder="1" applyAlignment="1">
      <alignment horizontal="center" wrapText="1"/>
    </xf>
    <xf numFmtId="4" fontId="22" fillId="0" borderId="6" xfId="0" applyNumberFormat="1" applyFont="1" applyBorder="1" applyAlignment="1">
      <alignment horizontal="center" wrapText="1"/>
    </xf>
    <xf numFmtId="4" fontId="22" fillId="0" borderId="14" xfId="0" applyNumberFormat="1" applyFont="1" applyBorder="1" applyAlignment="1">
      <alignment horizontal="center" wrapText="1"/>
    </xf>
    <xf numFmtId="4" fontId="23" fillId="0" borderId="3" xfId="0" applyNumberFormat="1" applyFont="1" applyFill="1" applyBorder="1" applyAlignment="1">
      <alignment horizontal="center" wrapText="1"/>
    </xf>
    <xf numFmtId="49" fontId="23" fillId="0" borderId="8" xfId="0" applyNumberFormat="1" applyFont="1" applyFill="1" applyBorder="1" applyAlignment="1">
      <alignment horizontal="left" vertical="top" wrapText="1" indent="12"/>
    </xf>
    <xf numFmtId="49" fontId="23" fillId="0" borderId="12" xfId="0" applyNumberFormat="1" applyFont="1" applyFill="1" applyBorder="1" applyAlignment="1">
      <alignment horizontal="left" vertical="top" wrapText="1" indent="12"/>
    </xf>
    <xf numFmtId="49" fontId="23" fillId="0" borderId="4" xfId="0" applyNumberFormat="1" applyFont="1" applyFill="1" applyBorder="1" applyAlignment="1">
      <alignment horizontal="center" vertical="top" wrapText="1"/>
    </xf>
    <xf numFmtId="49" fontId="23" fillId="0" borderId="5" xfId="0" applyNumberFormat="1" applyFont="1" applyFill="1" applyBorder="1" applyAlignment="1">
      <alignment horizontal="center" vertical="top" wrapText="1"/>
    </xf>
    <xf numFmtId="4" fontId="23" fillId="0" borderId="8" xfId="0" applyNumberFormat="1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 wrapText="1"/>
    </xf>
    <xf numFmtId="4" fontId="23" fillId="0" borderId="12" xfId="0" applyNumberFormat="1" applyFont="1" applyFill="1" applyBorder="1" applyAlignment="1">
      <alignment horizontal="center" wrapText="1"/>
    </xf>
    <xf numFmtId="4" fontId="23" fillId="0" borderId="13" xfId="0" applyNumberFormat="1" applyFont="1" applyFill="1" applyBorder="1" applyAlignment="1">
      <alignment horizontal="center" wrapText="1"/>
    </xf>
    <xf numFmtId="4" fontId="23" fillId="0" borderId="6" xfId="0" applyNumberFormat="1" applyFont="1" applyBorder="1" applyAlignment="1">
      <alignment horizontal="center" wrapText="1"/>
    </xf>
    <xf numFmtId="4" fontId="23" fillId="0" borderId="14" xfId="0" applyNumberFormat="1" applyFont="1" applyBorder="1" applyAlignment="1">
      <alignment horizont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justify" wrapText="1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4" fillId="0" borderId="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justify" vertical="top"/>
    </xf>
    <xf numFmtId="0" fontId="22" fillId="0" borderId="4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justify" vertical="center" wrapText="1"/>
    </xf>
    <xf numFmtId="0" fontId="22" fillId="0" borderId="4" xfId="0" applyNumberFormat="1" applyFont="1" applyFill="1" applyBorder="1" applyAlignment="1">
      <alignment horizontal="center" vertical="center" textRotation="90" wrapText="1"/>
    </xf>
    <xf numFmtId="0" fontId="22" fillId="0" borderId="5" xfId="0" applyNumberFormat="1" applyFont="1" applyFill="1" applyBorder="1" applyAlignment="1">
      <alignment horizontal="center" vertical="center" textRotation="90" wrapText="1"/>
    </xf>
    <xf numFmtId="0" fontId="22" fillId="0" borderId="3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center" wrapText="1"/>
    </xf>
    <xf numFmtId="0" fontId="23" fillId="0" borderId="0" xfId="0" applyFont="1" applyBorder="1"/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zoomScale="40" zoomScaleNormal="40" workbookViewId="0">
      <selection activeCell="M14" sqref="M14:O14"/>
    </sheetView>
  </sheetViews>
  <sheetFormatPr defaultRowHeight="12.75" x14ac:dyDescent="0.2"/>
  <cols>
    <col min="1" max="1" width="18" style="2" customWidth="1"/>
    <col min="2" max="2" width="10.42578125" style="2" customWidth="1"/>
    <col min="3" max="3" width="9.28515625" style="2" customWidth="1"/>
    <col min="4" max="4" width="7.5703125" style="2" customWidth="1"/>
    <col min="5" max="5" width="3.7109375" style="2" customWidth="1"/>
    <col min="6" max="6" width="6.7109375" style="2" customWidth="1"/>
    <col min="7" max="7" width="2.5703125" style="2" customWidth="1"/>
    <col min="8" max="8" width="23.7109375" style="2" customWidth="1"/>
    <col min="9" max="9" width="5.140625" style="2" customWidth="1"/>
    <col min="10" max="10" width="5.85546875" style="2" customWidth="1"/>
    <col min="11" max="11" width="4.140625" style="2" customWidth="1"/>
    <col min="12" max="12" width="6.28515625" style="2" customWidth="1"/>
    <col min="13" max="13" width="8.140625" style="2" customWidth="1"/>
    <col min="14" max="14" width="2.7109375" style="2" customWidth="1"/>
    <col min="15" max="15" width="7.7109375" style="2" customWidth="1"/>
    <col min="16" max="16" width="9" style="1" customWidth="1"/>
    <col min="17" max="17" width="20.140625" style="1" customWidth="1"/>
    <col min="18" max="18" width="26.7109375" style="1" customWidth="1"/>
    <col min="19" max="21" width="27.7109375" style="1" customWidth="1"/>
    <col min="22" max="22" width="17.28515625" style="1" customWidth="1"/>
    <col min="23" max="23" width="17.85546875" style="1" customWidth="1"/>
    <col min="24" max="24" width="13.140625" style="1" customWidth="1"/>
    <col min="25" max="25" width="12.85546875" style="1" customWidth="1"/>
    <col min="26" max="26" width="15.140625" style="1" customWidth="1"/>
    <col min="27" max="16384" width="9.140625" style="1"/>
  </cols>
  <sheetData>
    <row r="1" spans="1:26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6" s="4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39" t="s">
        <v>60</v>
      </c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6" s="4" customForma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ht="20.25" x14ac:dyDescent="0.3">
      <c r="A4" s="140" t="s">
        <v>189</v>
      </c>
      <c r="B4" s="140"/>
      <c r="C4" s="140"/>
      <c r="D4" s="140"/>
      <c r="E4" s="140"/>
      <c r="F4" s="140"/>
      <c r="G4" s="140"/>
      <c r="H4" s="140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141" t="s">
        <v>5</v>
      </c>
      <c r="W4" s="141"/>
      <c r="X4" s="141"/>
      <c r="Y4" s="141"/>
      <c r="Z4" s="141"/>
    </row>
    <row r="5" spans="1:26" s="8" customFormat="1" ht="18.75" customHeight="1" x14ac:dyDescent="0.3">
      <c r="A5" s="142" t="s">
        <v>190</v>
      </c>
      <c r="B5" s="142"/>
      <c r="C5" s="142"/>
      <c r="D5" s="142"/>
      <c r="E5" s="142"/>
      <c r="F5" s="142"/>
      <c r="G5" s="142"/>
      <c r="H5" s="142"/>
      <c r="I5" s="22"/>
      <c r="J5" s="22"/>
      <c r="K5" s="22"/>
      <c r="L5" s="22"/>
      <c r="M5" s="22"/>
      <c r="N5" s="24"/>
      <c r="O5" s="24"/>
      <c r="P5" s="24"/>
      <c r="Q5" s="24"/>
      <c r="R5" s="24"/>
      <c r="S5" s="24"/>
      <c r="T5" s="24"/>
      <c r="U5" s="24"/>
      <c r="V5" s="143" t="s">
        <v>229</v>
      </c>
      <c r="W5" s="143"/>
      <c r="X5" s="143"/>
      <c r="Y5" s="143"/>
      <c r="Z5" s="143"/>
    </row>
    <row r="6" spans="1:26" s="4" customFormat="1" ht="6.75" customHeight="1" x14ac:dyDescent="0.25">
      <c r="A6" s="142"/>
      <c r="B6" s="142"/>
      <c r="C6" s="142"/>
      <c r="D6" s="142"/>
      <c r="E6" s="142"/>
      <c r="F6" s="142"/>
      <c r="G6" s="142"/>
      <c r="H6" s="142"/>
      <c r="I6" s="2"/>
      <c r="J6" s="2"/>
      <c r="K6" s="2"/>
      <c r="L6" s="2"/>
      <c r="M6" s="2"/>
      <c r="N6" s="24"/>
      <c r="O6" s="24"/>
      <c r="P6" s="24"/>
      <c r="Q6" s="24"/>
      <c r="R6" s="24"/>
      <c r="S6" s="24"/>
      <c r="T6" s="24"/>
      <c r="U6" s="24"/>
      <c r="V6" s="143"/>
      <c r="W6" s="143"/>
      <c r="X6" s="143"/>
      <c r="Y6" s="143"/>
      <c r="Z6" s="143"/>
    </row>
    <row r="7" spans="1:26" s="10" customFormat="1" ht="24" customHeight="1" x14ac:dyDescent="0.3">
      <c r="A7" s="144" t="s">
        <v>191</v>
      </c>
      <c r="B7" s="144"/>
      <c r="C7" s="144"/>
      <c r="D7" s="144"/>
      <c r="E7" s="144"/>
      <c r="F7" s="144"/>
      <c r="G7" s="144"/>
      <c r="H7" s="144"/>
      <c r="I7" s="25"/>
      <c r="J7" s="25"/>
      <c r="K7" s="25"/>
      <c r="L7" s="25"/>
      <c r="M7" s="25"/>
      <c r="N7" s="24"/>
      <c r="O7" s="24"/>
      <c r="P7" s="24"/>
      <c r="Q7" s="24"/>
      <c r="R7" s="24"/>
      <c r="S7" s="24"/>
      <c r="T7" s="24"/>
      <c r="U7" s="24"/>
      <c r="V7" s="145"/>
      <c r="W7" s="145"/>
      <c r="X7" s="145"/>
      <c r="Y7" s="145"/>
      <c r="Z7" s="145"/>
    </row>
    <row r="8" spans="1:26" s="10" customFormat="1" ht="18.75" x14ac:dyDescent="0.3">
      <c r="A8" s="22"/>
      <c r="B8" s="22"/>
      <c r="C8" s="22"/>
      <c r="D8" s="22"/>
      <c r="E8" s="22"/>
      <c r="F8" s="22"/>
      <c r="G8" s="22"/>
      <c r="H8" s="22"/>
      <c r="I8" s="25"/>
      <c r="J8" s="25"/>
      <c r="K8" s="25"/>
      <c r="L8" s="25"/>
      <c r="M8" s="25"/>
      <c r="N8" s="26"/>
      <c r="O8" s="26"/>
      <c r="P8" s="26"/>
      <c r="Q8" s="26"/>
      <c r="R8" s="26"/>
      <c r="S8" s="26"/>
      <c r="T8" s="26"/>
      <c r="U8" s="26"/>
      <c r="V8" s="146" t="s">
        <v>6</v>
      </c>
      <c r="W8" s="146"/>
      <c r="X8" s="146"/>
      <c r="Y8" s="146"/>
      <c r="Z8" s="146"/>
    </row>
    <row r="9" spans="1:26" s="4" customFormat="1" ht="20.25" x14ac:dyDescent="0.3">
      <c r="A9" s="147"/>
      <c r="B9" s="147"/>
      <c r="C9" s="147"/>
      <c r="D9" s="22"/>
      <c r="E9" s="142" t="s">
        <v>192</v>
      </c>
      <c r="F9" s="142"/>
      <c r="G9" s="142"/>
      <c r="H9" s="142"/>
      <c r="I9" s="2"/>
      <c r="J9" s="2"/>
      <c r="K9" s="2"/>
      <c r="L9" s="2"/>
      <c r="M9" s="2"/>
      <c r="N9" s="148"/>
      <c r="O9" s="148"/>
      <c r="P9" s="148"/>
      <c r="Q9" s="148"/>
      <c r="R9" s="16"/>
      <c r="S9" s="16"/>
      <c r="T9" s="16"/>
      <c r="U9" s="16"/>
      <c r="V9" s="27"/>
      <c r="W9" s="149" t="s">
        <v>214</v>
      </c>
      <c r="X9" s="149"/>
      <c r="Y9" s="149"/>
      <c r="Z9" s="149"/>
    </row>
    <row r="10" spans="1:26" s="4" customFormat="1" ht="20.25" x14ac:dyDescent="0.3">
      <c r="A10" s="28"/>
      <c r="B10" s="28"/>
      <c r="C10" s="28"/>
      <c r="D10" s="22"/>
      <c r="E10" s="22"/>
      <c r="F10" s="22"/>
      <c r="G10" s="22"/>
      <c r="H10" s="22"/>
      <c r="I10" s="2"/>
      <c r="J10" s="2"/>
      <c r="K10" s="2"/>
      <c r="L10" s="2"/>
      <c r="M10" s="2"/>
      <c r="N10" s="137"/>
      <c r="O10" s="137"/>
      <c r="P10" s="137"/>
      <c r="Q10" s="137"/>
      <c r="R10" s="29"/>
      <c r="S10" s="29"/>
      <c r="T10" s="29"/>
      <c r="U10" s="29"/>
      <c r="V10" s="30" t="s">
        <v>207</v>
      </c>
      <c r="W10" s="138" t="s">
        <v>7</v>
      </c>
      <c r="X10" s="138"/>
      <c r="Y10" s="138"/>
      <c r="Z10" s="138"/>
    </row>
    <row r="11" spans="1:26" s="4" customFormat="1" ht="20.25" x14ac:dyDescent="0.3">
      <c r="A11" s="147"/>
      <c r="B11" s="147"/>
      <c r="C11" s="22">
        <v>20</v>
      </c>
      <c r="D11" s="31"/>
      <c r="E11" s="22" t="s">
        <v>8</v>
      </c>
      <c r="F11" s="22"/>
      <c r="G11" s="22"/>
      <c r="H11" s="22"/>
      <c r="I11" s="32"/>
      <c r="J11" s="2"/>
      <c r="K11" s="2"/>
      <c r="L11" s="2"/>
      <c r="M11" s="2"/>
      <c r="N11" s="33"/>
      <c r="O11" s="65"/>
      <c r="P11" s="34"/>
      <c r="Q11" s="35"/>
      <c r="R11" s="35"/>
      <c r="S11" s="35"/>
      <c r="T11" s="35"/>
      <c r="U11" s="35"/>
      <c r="V11" s="150"/>
      <c r="W11" s="150"/>
      <c r="X11" s="36">
        <v>20</v>
      </c>
      <c r="Y11" s="27">
        <v>15</v>
      </c>
      <c r="Z11" s="37" t="s">
        <v>8</v>
      </c>
    </row>
    <row r="12" spans="1:26" s="4" customFormat="1" ht="18.75" x14ac:dyDescent="0.3">
      <c r="A12" s="38"/>
      <c r="B12" s="38"/>
      <c r="C12" s="38"/>
      <c r="D12" s="2"/>
      <c r="E12" s="2"/>
      <c r="F12" s="2"/>
      <c r="G12" s="2"/>
      <c r="H12" s="2"/>
      <c r="I12" s="2"/>
      <c r="J12" s="2"/>
      <c r="K12" s="2"/>
      <c r="L12" s="2"/>
      <c r="M12" s="2"/>
      <c r="N12" s="39"/>
      <c r="O12" s="40"/>
      <c r="P12" s="41"/>
      <c r="Q12" s="35"/>
      <c r="R12" s="35"/>
      <c r="S12" s="35"/>
      <c r="T12" s="35"/>
      <c r="U12" s="35"/>
      <c r="V12" s="35"/>
      <c r="W12" s="35"/>
      <c r="X12" s="35"/>
      <c r="Y12" s="35"/>
      <c r="Z12" s="42"/>
    </row>
    <row r="13" spans="1:26" s="11" customFormat="1" ht="35.25" customHeight="1" x14ac:dyDescent="0.3">
      <c r="A13" s="151" t="s">
        <v>228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2"/>
      <c r="X13" s="153" t="s">
        <v>0</v>
      </c>
      <c r="Y13" s="153"/>
      <c r="Z13" s="153"/>
    </row>
    <row r="14" spans="1:26" s="12" customFormat="1" ht="27" thickBot="1" x14ac:dyDescent="0.45">
      <c r="A14" s="43"/>
      <c r="B14" s="43"/>
      <c r="C14" s="43"/>
      <c r="D14" s="43"/>
      <c r="E14" s="44"/>
      <c r="F14" s="44"/>
      <c r="G14" s="44"/>
      <c r="H14" s="44"/>
      <c r="I14" s="44"/>
      <c r="J14" s="44"/>
      <c r="K14" s="154">
        <v>2</v>
      </c>
      <c r="L14" s="155"/>
      <c r="M14" s="156" t="s">
        <v>232</v>
      </c>
      <c r="N14" s="156"/>
      <c r="O14" s="156"/>
      <c r="P14" s="45" t="s">
        <v>215</v>
      </c>
      <c r="Q14" s="46"/>
      <c r="R14" s="44"/>
      <c r="S14" s="44"/>
      <c r="T14" s="44"/>
      <c r="U14" s="47"/>
      <c r="V14" s="48"/>
      <c r="W14" s="49" t="s">
        <v>1</v>
      </c>
      <c r="X14" s="157">
        <v>42016</v>
      </c>
      <c r="Y14" s="158"/>
      <c r="Z14" s="158"/>
    </row>
    <row r="15" spans="1:26" s="4" customFormat="1" ht="15" customHeight="1" x14ac:dyDescent="0.3">
      <c r="A15" s="2"/>
      <c r="B15" s="2"/>
      <c r="C15" s="33"/>
      <c r="D15" s="46"/>
      <c r="E15" s="46"/>
      <c r="F15" s="33"/>
      <c r="G15" s="50"/>
      <c r="H15" s="22"/>
      <c r="I15" s="22"/>
      <c r="J15" s="22"/>
      <c r="K15" s="22"/>
      <c r="L15" s="22"/>
      <c r="M15" s="2"/>
      <c r="N15" s="2"/>
      <c r="O15" s="39"/>
      <c r="P15" s="51"/>
      <c r="Q15" s="16"/>
      <c r="R15" s="16"/>
      <c r="S15" s="16"/>
      <c r="T15" s="16"/>
      <c r="U15" s="16"/>
      <c r="V15" s="41"/>
      <c r="W15" s="52"/>
      <c r="X15" s="159"/>
      <c r="Y15" s="160"/>
      <c r="Z15" s="161"/>
    </row>
    <row r="16" spans="1:26" s="13" customFormat="1" ht="45" customHeight="1" x14ac:dyDescent="0.3">
      <c r="A16" s="162" t="s">
        <v>9</v>
      </c>
      <c r="B16" s="162"/>
      <c r="C16" s="162"/>
      <c r="D16" s="163" t="s">
        <v>216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53" t="s">
        <v>2</v>
      </c>
      <c r="X16" s="164">
        <v>6450040759</v>
      </c>
      <c r="Y16" s="165"/>
      <c r="Z16" s="166"/>
    </row>
    <row r="17" spans="1:26" s="10" customFormat="1" ht="16.5" customHeight="1" x14ac:dyDescent="0.2">
      <c r="A17" s="54"/>
      <c r="B17" s="54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6"/>
      <c r="R17" s="56"/>
      <c r="S17" s="56"/>
      <c r="T17" s="56"/>
      <c r="U17" s="56"/>
      <c r="V17" s="56"/>
      <c r="W17" s="167" t="s">
        <v>4</v>
      </c>
      <c r="X17" s="164">
        <v>645001001</v>
      </c>
      <c r="Y17" s="165"/>
      <c r="Z17" s="166"/>
    </row>
    <row r="18" spans="1:26" s="13" customFormat="1" ht="27" customHeight="1" x14ac:dyDescent="0.25">
      <c r="A18" s="162" t="s">
        <v>10</v>
      </c>
      <c r="B18" s="162"/>
      <c r="C18" s="162"/>
      <c r="D18" s="163" t="s">
        <v>217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7"/>
      <c r="X18" s="168"/>
      <c r="Y18" s="169"/>
      <c r="Z18" s="170"/>
    </row>
    <row r="19" spans="1:26" s="10" customFormat="1" ht="18.75" x14ac:dyDescent="0.2">
      <c r="A19" s="57"/>
      <c r="B19" s="57"/>
      <c r="C19" s="5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6"/>
      <c r="R19" s="56"/>
      <c r="S19" s="56"/>
      <c r="T19" s="56"/>
      <c r="U19" s="56"/>
      <c r="V19" s="58"/>
      <c r="W19" s="59"/>
      <c r="X19" s="171"/>
      <c r="Y19" s="172"/>
      <c r="Z19" s="173"/>
    </row>
    <row r="20" spans="1:26" s="4" customFormat="1" ht="27" customHeight="1" x14ac:dyDescent="0.25">
      <c r="A20" s="162" t="s">
        <v>3</v>
      </c>
      <c r="B20" s="162"/>
      <c r="C20" s="162"/>
      <c r="D20" s="177" t="s">
        <v>218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60"/>
      <c r="X20" s="174"/>
      <c r="Y20" s="175"/>
      <c r="Z20" s="176"/>
    </row>
    <row r="21" spans="1:26" s="10" customFormat="1" ht="18.75" x14ac:dyDescent="0.2">
      <c r="A21" s="61"/>
      <c r="B21" s="61"/>
      <c r="C21" s="6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6"/>
      <c r="R21" s="56"/>
      <c r="S21" s="56"/>
      <c r="T21" s="56"/>
      <c r="U21" s="56"/>
      <c r="V21" s="58"/>
      <c r="W21" s="62"/>
      <c r="X21" s="178"/>
      <c r="Y21" s="179"/>
      <c r="Z21" s="180"/>
    </row>
    <row r="22" spans="1:26" s="13" customFormat="1" ht="20.45" customHeight="1" x14ac:dyDescent="0.25">
      <c r="A22" s="162" t="s">
        <v>11</v>
      </c>
      <c r="B22" s="162"/>
      <c r="C22" s="162"/>
      <c r="D22" s="187" t="s">
        <v>230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63"/>
      <c r="X22" s="181"/>
      <c r="Y22" s="182"/>
      <c r="Z22" s="183"/>
    </row>
    <row r="23" spans="1:26" s="13" customFormat="1" ht="24.75" customHeight="1" x14ac:dyDescent="0.25">
      <c r="A23" s="162"/>
      <c r="B23" s="162"/>
      <c r="C23" s="162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63"/>
      <c r="X23" s="184"/>
      <c r="Y23" s="185"/>
      <c r="Z23" s="186"/>
    </row>
    <row r="24" spans="1:26" s="10" customFormat="1" ht="18.75" x14ac:dyDescent="0.2">
      <c r="A24" s="61"/>
      <c r="B24" s="61"/>
      <c r="C24" s="6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6"/>
      <c r="R24" s="56"/>
      <c r="S24" s="56"/>
      <c r="T24" s="56"/>
      <c r="U24" s="56"/>
      <c r="V24" s="58"/>
      <c r="W24" s="62"/>
      <c r="X24" s="189"/>
      <c r="Y24" s="190"/>
      <c r="Z24" s="191"/>
    </row>
    <row r="25" spans="1:26" s="13" customFormat="1" ht="29.45" customHeight="1" x14ac:dyDescent="0.25">
      <c r="A25" s="162" t="s">
        <v>12</v>
      </c>
      <c r="B25" s="162"/>
      <c r="C25" s="162"/>
      <c r="D25" s="187" t="s">
        <v>219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63"/>
      <c r="X25" s="192"/>
      <c r="Y25" s="193"/>
      <c r="Z25" s="194"/>
    </row>
    <row r="26" spans="1:26" s="13" customFormat="1" ht="40.5" customHeight="1" x14ac:dyDescent="0.25">
      <c r="A26" s="162"/>
      <c r="B26" s="162"/>
      <c r="C26" s="162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63"/>
      <c r="X26" s="195"/>
      <c r="Y26" s="196"/>
      <c r="Z26" s="197"/>
    </row>
    <row r="27" spans="1:26" s="10" customFormat="1" ht="18.75" x14ac:dyDescent="0.2">
      <c r="A27" s="61"/>
      <c r="B27" s="61"/>
      <c r="C27" s="6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56"/>
      <c r="R27" s="56"/>
      <c r="S27" s="56"/>
      <c r="T27" s="56"/>
      <c r="U27" s="56"/>
      <c r="V27" s="58"/>
      <c r="W27" s="62"/>
      <c r="X27" s="198"/>
      <c r="Y27" s="199"/>
      <c r="Z27" s="200"/>
    </row>
    <row r="28" spans="1:26" s="4" customFormat="1" ht="26.25" customHeight="1" x14ac:dyDescent="0.25">
      <c r="A28" s="162" t="s">
        <v>13</v>
      </c>
      <c r="B28" s="162"/>
      <c r="C28" s="162"/>
      <c r="D28" s="188" t="s">
        <v>208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64" t="s">
        <v>14</v>
      </c>
      <c r="X28" s="201"/>
      <c r="Y28" s="202"/>
      <c r="Z28" s="203"/>
    </row>
    <row r="29" spans="1:26" s="4" customFormat="1" ht="15.75" x14ac:dyDescent="0.25">
      <c r="A29" s="2"/>
      <c r="B29" s="2"/>
      <c r="C29" s="2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64" t="s">
        <v>15</v>
      </c>
      <c r="X29" s="206"/>
      <c r="Y29" s="206"/>
      <c r="Z29" s="206"/>
    </row>
    <row r="30" spans="1:26" s="4" customForma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8" customFormat="1" ht="20.25" x14ac:dyDescent="0.3">
      <c r="A31" s="207" t="s">
        <v>181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</row>
    <row r="32" spans="1:26" s="4" customForma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8" s="8" customFormat="1" ht="18.75" x14ac:dyDescent="0.3">
      <c r="A33" s="207" t="s">
        <v>105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</row>
    <row r="34" spans="1:28" s="8" customFormat="1" ht="24.75" customHeight="1" x14ac:dyDescent="0.3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</row>
    <row r="35" spans="1:28" s="7" customFormat="1" ht="30" customHeight="1" x14ac:dyDescent="0.3">
      <c r="A35" s="208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</row>
    <row r="36" spans="1:28" s="21" customFormat="1" ht="112.15" customHeight="1" x14ac:dyDescent="0.3">
      <c r="A36" s="210" t="s">
        <v>220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</row>
    <row r="37" spans="1:28" s="8" customFormat="1" ht="18.75" x14ac:dyDescent="0.3">
      <c r="A37" s="211" t="s">
        <v>106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</row>
    <row r="38" spans="1:28" s="8" customFormat="1" ht="31.15" customHeight="1" x14ac:dyDescent="0.3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</row>
    <row r="39" spans="1:28" s="8" customFormat="1" ht="20.25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8" s="21" customFormat="1" ht="22.15" customHeight="1" x14ac:dyDescent="0.3">
      <c r="A40" s="212" t="s">
        <v>221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</row>
    <row r="41" spans="1:28" s="8" customFormat="1" ht="27" customHeight="1" x14ac:dyDescent="0.3">
      <c r="A41" s="213" t="s">
        <v>107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</row>
    <row r="42" spans="1:28" s="8" customFormat="1" ht="36" customHeight="1" x14ac:dyDescent="0.3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</row>
    <row r="43" spans="1:28" s="8" customFormat="1" ht="24.6" customHeight="1" x14ac:dyDescent="0.3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</row>
    <row r="44" spans="1:28" s="8" customFormat="1" ht="34.5" customHeight="1" x14ac:dyDescent="0.3">
      <c r="A44" s="216" t="s">
        <v>209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</row>
    <row r="45" spans="1:28" s="8" customFormat="1" ht="45.6" customHeight="1" x14ac:dyDescent="0.3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</row>
    <row r="46" spans="1:28" s="8" customFormat="1" ht="57" customHeight="1" x14ac:dyDescent="0.3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</row>
    <row r="47" spans="1:28" s="8" customFormat="1" ht="51" customHeight="1" x14ac:dyDescent="0.3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</row>
    <row r="48" spans="1:28" s="8" customFormat="1" ht="26.25" customHeight="1" x14ac:dyDescent="0.3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</row>
    <row r="49" spans="1:26" s="4" customForma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26" s="4" customForma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V50" s="15"/>
    </row>
    <row r="51" spans="1:26" s="4" customForma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3" spans="1:26" x14ac:dyDescent="0.2">
      <c r="O53" s="19"/>
      <c r="P53" s="16"/>
      <c r="Q53" s="16"/>
      <c r="R53" s="16"/>
      <c r="S53" s="16"/>
      <c r="T53" s="16"/>
      <c r="U53" s="16"/>
      <c r="V53" s="16"/>
    </row>
    <row r="54" spans="1:26" ht="18.75" x14ac:dyDescent="0.3">
      <c r="A54" s="17"/>
      <c r="B54" s="18"/>
      <c r="O54" s="19"/>
      <c r="P54" s="16"/>
      <c r="Q54" s="16"/>
      <c r="R54" s="16"/>
      <c r="S54" s="16"/>
      <c r="T54" s="16"/>
      <c r="U54" s="16"/>
      <c r="V54" s="16"/>
      <c r="W54" s="220"/>
      <c r="X54" s="220"/>
      <c r="Y54" s="220"/>
      <c r="Z54" s="220"/>
    </row>
    <row r="55" spans="1:26" x14ac:dyDescent="0.2">
      <c r="O55" s="221"/>
      <c r="P55" s="221"/>
      <c r="Q55" s="221"/>
      <c r="R55" s="221"/>
      <c r="S55" s="221"/>
      <c r="T55" s="221"/>
      <c r="U55" s="221"/>
      <c r="V55" s="221"/>
      <c r="W55" s="16"/>
    </row>
  </sheetData>
  <mergeCells count="58">
    <mergeCell ref="A46:Z46"/>
    <mergeCell ref="A47:Z47"/>
    <mergeCell ref="A48:Z48"/>
    <mergeCell ref="W54:Z54"/>
    <mergeCell ref="O55:V55"/>
    <mergeCell ref="A45:Z45"/>
    <mergeCell ref="D29:V29"/>
    <mergeCell ref="X29:Z29"/>
    <mergeCell ref="A31:Z31"/>
    <mergeCell ref="A33:Z34"/>
    <mergeCell ref="A35:Z35"/>
    <mergeCell ref="A36:AB36"/>
    <mergeCell ref="A37:Z38"/>
    <mergeCell ref="A40:AB40"/>
    <mergeCell ref="A41:Z42"/>
    <mergeCell ref="A43:Z43"/>
    <mergeCell ref="A44:Z44"/>
    <mergeCell ref="X24:Z26"/>
    <mergeCell ref="A25:C26"/>
    <mergeCell ref="D25:V26"/>
    <mergeCell ref="X27:Z28"/>
    <mergeCell ref="A28:C28"/>
    <mergeCell ref="D28:V28"/>
    <mergeCell ref="X19:Z20"/>
    <mergeCell ref="A20:C20"/>
    <mergeCell ref="D20:V20"/>
    <mergeCell ref="X21:Z23"/>
    <mergeCell ref="A22:C23"/>
    <mergeCell ref="D22:V23"/>
    <mergeCell ref="X15:Z15"/>
    <mergeCell ref="A16:C16"/>
    <mergeCell ref="D16:V16"/>
    <mergeCell ref="X16:Z16"/>
    <mergeCell ref="W17:W18"/>
    <mergeCell ref="X17:Z18"/>
    <mergeCell ref="A18:C18"/>
    <mergeCell ref="D18:V18"/>
    <mergeCell ref="A11:B11"/>
    <mergeCell ref="V11:W11"/>
    <mergeCell ref="A13:W13"/>
    <mergeCell ref="X13:Z13"/>
    <mergeCell ref="K14:L14"/>
    <mergeCell ref="M14:O14"/>
    <mergeCell ref="X14:Z14"/>
    <mergeCell ref="N10:Q10"/>
    <mergeCell ref="W10:Z10"/>
    <mergeCell ref="N2:Z2"/>
    <mergeCell ref="A4:H4"/>
    <mergeCell ref="V4:Z4"/>
    <mergeCell ref="A5:H6"/>
    <mergeCell ref="V5:Z6"/>
    <mergeCell ref="A7:H7"/>
    <mergeCell ref="V7:Z7"/>
    <mergeCell ref="V8:Z8"/>
    <mergeCell ref="A9:C9"/>
    <mergeCell ref="E9:H9"/>
    <mergeCell ref="N9:Q9"/>
    <mergeCell ref="W9:Z9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opLeftCell="A94" zoomScaleNormal="100" workbookViewId="0">
      <selection activeCell="A2" sqref="A2:D125"/>
    </sheetView>
  </sheetViews>
  <sheetFormatPr defaultRowHeight="12.75" x14ac:dyDescent="0.2"/>
  <cols>
    <col min="1" max="1" width="71.42578125" style="2" customWidth="1"/>
    <col min="2" max="2" width="8.140625" style="2" customWidth="1"/>
    <col min="3" max="3" width="28.28515625" style="2" customWidth="1"/>
    <col min="4" max="4" width="28.28515625" style="1" customWidth="1"/>
    <col min="5" max="16384" width="9.140625" style="1"/>
  </cols>
  <sheetData>
    <row r="1" spans="1:4" s="4" customFormat="1" x14ac:dyDescent="0.2">
      <c r="A1" s="3"/>
      <c r="B1" s="3"/>
      <c r="C1" s="3"/>
    </row>
    <row r="2" spans="1:4" s="8" customFormat="1" ht="18.75" customHeight="1" x14ac:dyDescent="0.3">
      <c r="A2" s="211" t="s">
        <v>187</v>
      </c>
      <c r="B2" s="211"/>
      <c r="C2" s="211"/>
      <c r="D2" s="211"/>
    </row>
    <row r="3" spans="1:4" s="8" customFormat="1" ht="18.75" customHeight="1" x14ac:dyDescent="0.3">
      <c r="A3" s="211"/>
      <c r="B3" s="211"/>
      <c r="C3" s="211"/>
      <c r="D3" s="211"/>
    </row>
    <row r="4" spans="1:4" s="10" customFormat="1" ht="11.25" x14ac:dyDescent="0.2">
      <c r="A4" s="9"/>
      <c r="B4" s="9"/>
      <c r="C4" s="9"/>
    </row>
    <row r="5" spans="1:4" s="4" customFormat="1" x14ac:dyDescent="0.2">
      <c r="A5" s="73" t="s">
        <v>19</v>
      </c>
      <c r="B5" s="136" t="s">
        <v>108</v>
      </c>
      <c r="C5" s="237" t="s">
        <v>59</v>
      </c>
      <c r="D5" s="238"/>
    </row>
    <row r="6" spans="1:4" s="4" customFormat="1" x14ac:dyDescent="0.2">
      <c r="A6" s="239" t="s">
        <v>110</v>
      </c>
      <c r="B6" s="240"/>
      <c r="C6" s="242" t="s">
        <v>115</v>
      </c>
      <c r="D6" s="242" t="s">
        <v>116</v>
      </c>
    </row>
    <row r="7" spans="1:4" s="14" customFormat="1" x14ac:dyDescent="0.2">
      <c r="A7" s="239"/>
      <c r="B7" s="241"/>
      <c r="C7" s="242"/>
      <c r="D7" s="242"/>
    </row>
    <row r="8" spans="1:4" s="14" customFormat="1" x14ac:dyDescent="0.2">
      <c r="A8" s="135" t="s">
        <v>109</v>
      </c>
      <c r="B8" s="68" t="s">
        <v>33</v>
      </c>
      <c r="C8" s="93">
        <v>19898295.550000001</v>
      </c>
      <c r="D8" s="94">
        <v>2691039.8</v>
      </c>
    </row>
    <row r="9" spans="1:4" s="4" customFormat="1" x14ac:dyDescent="0.2">
      <c r="A9" s="77" t="s">
        <v>18</v>
      </c>
      <c r="B9" s="69"/>
      <c r="C9" s="95"/>
      <c r="D9" s="95"/>
    </row>
    <row r="10" spans="1:4" s="4" customFormat="1" x14ac:dyDescent="0.2">
      <c r="A10" s="78" t="s">
        <v>112</v>
      </c>
      <c r="B10" s="69" t="s">
        <v>34</v>
      </c>
      <c r="C10" s="96">
        <v>6417710.3600000003</v>
      </c>
      <c r="D10" s="95"/>
    </row>
    <row r="11" spans="1:4" s="4" customFormat="1" x14ac:dyDescent="0.2">
      <c r="A11" s="79" t="s">
        <v>20</v>
      </c>
      <c r="B11" s="69"/>
      <c r="C11" s="95"/>
      <c r="D11" s="95"/>
    </row>
    <row r="12" spans="1:4" s="4" customFormat="1" ht="24" x14ac:dyDescent="0.2">
      <c r="A12" s="80" t="s">
        <v>17</v>
      </c>
      <c r="B12" s="70" t="s">
        <v>35</v>
      </c>
      <c r="C12" s="96">
        <v>6417710.3600000003</v>
      </c>
      <c r="D12" s="95"/>
    </row>
    <row r="13" spans="1:4" s="4" customFormat="1" ht="24" x14ac:dyDescent="0.2">
      <c r="A13" s="80" t="s">
        <v>16</v>
      </c>
      <c r="B13" s="70" t="s">
        <v>36</v>
      </c>
      <c r="C13" s="95"/>
      <c r="D13" s="95"/>
    </row>
    <row r="14" spans="1:4" s="4" customFormat="1" ht="24" x14ac:dyDescent="0.2">
      <c r="A14" s="80" t="s">
        <v>63</v>
      </c>
      <c r="B14" s="134" t="s">
        <v>37</v>
      </c>
      <c r="C14" s="95"/>
      <c r="D14" s="95"/>
    </row>
    <row r="15" spans="1:4" s="4" customFormat="1" x14ac:dyDescent="0.2">
      <c r="A15" s="78" t="s">
        <v>113</v>
      </c>
      <c r="B15" s="69" t="s">
        <v>58</v>
      </c>
      <c r="C15" s="93">
        <v>13480585.189999999</v>
      </c>
      <c r="D15" s="94">
        <v>2691039.8</v>
      </c>
    </row>
    <row r="16" spans="1:4" s="4" customFormat="1" x14ac:dyDescent="0.2">
      <c r="A16" s="79" t="s">
        <v>20</v>
      </c>
      <c r="B16" s="69"/>
      <c r="C16" s="95"/>
      <c r="D16" s="95"/>
    </row>
    <row r="17" spans="1:4" s="4" customFormat="1" x14ac:dyDescent="0.2">
      <c r="A17" s="80" t="s">
        <v>114</v>
      </c>
      <c r="B17" s="70" t="s">
        <v>38</v>
      </c>
      <c r="C17" s="93">
        <v>11417030.99</v>
      </c>
      <c r="D17" s="94">
        <v>2691039.8</v>
      </c>
    </row>
    <row r="18" spans="1:4" s="4" customFormat="1" x14ac:dyDescent="0.2">
      <c r="A18" s="81" t="s">
        <v>111</v>
      </c>
      <c r="B18" s="69"/>
      <c r="C18" s="95"/>
      <c r="D18" s="95"/>
    </row>
    <row r="19" spans="1:4" s="4" customFormat="1" ht="24" x14ac:dyDescent="0.2">
      <c r="A19" s="82" t="s">
        <v>17</v>
      </c>
      <c r="B19" s="134" t="s">
        <v>39</v>
      </c>
      <c r="C19" s="95">
        <v>11417030.99</v>
      </c>
      <c r="D19" s="95">
        <v>2691039.8</v>
      </c>
    </row>
    <row r="20" spans="1:4" s="4" customFormat="1" ht="24" x14ac:dyDescent="0.2">
      <c r="A20" s="82" t="s">
        <v>16</v>
      </c>
      <c r="B20" s="134" t="s">
        <v>40</v>
      </c>
      <c r="C20" s="95"/>
      <c r="D20" s="95"/>
    </row>
    <row r="21" spans="1:4" s="14" customFormat="1" x14ac:dyDescent="0.2">
      <c r="A21" s="74" t="s">
        <v>182</v>
      </c>
      <c r="B21" s="69" t="s">
        <v>41</v>
      </c>
      <c r="C21" s="224">
        <v>-2567358.4300000002</v>
      </c>
      <c r="D21" s="225"/>
    </row>
    <row r="22" spans="1:4" s="4" customFormat="1" x14ac:dyDescent="0.2">
      <c r="A22" s="83" t="s">
        <v>18</v>
      </c>
      <c r="B22" s="69"/>
      <c r="C22" s="235"/>
      <c r="D22" s="236"/>
    </row>
    <row r="23" spans="1:4" s="4" customFormat="1" x14ac:dyDescent="0.2">
      <c r="A23" s="84" t="s">
        <v>61</v>
      </c>
      <c r="B23" s="69" t="s">
        <v>42</v>
      </c>
      <c r="C23" s="235">
        <v>1543.87</v>
      </c>
      <c r="D23" s="236"/>
    </row>
    <row r="24" spans="1:4" s="4" customFormat="1" x14ac:dyDescent="0.2">
      <c r="A24" s="85" t="s">
        <v>20</v>
      </c>
      <c r="B24" s="69"/>
      <c r="C24" s="235"/>
      <c r="D24" s="236"/>
    </row>
    <row r="25" spans="1:4" s="4" customFormat="1" x14ac:dyDescent="0.2">
      <c r="A25" s="86" t="s">
        <v>62</v>
      </c>
      <c r="B25" s="70" t="s">
        <v>43</v>
      </c>
      <c r="C25" s="235"/>
      <c r="D25" s="236"/>
    </row>
    <row r="26" spans="1:4" s="4" customFormat="1" x14ac:dyDescent="0.2">
      <c r="A26" s="86" t="s">
        <v>64</v>
      </c>
      <c r="B26" s="70" t="s">
        <v>44</v>
      </c>
      <c r="C26" s="235">
        <v>1543.87</v>
      </c>
      <c r="D26" s="236"/>
    </row>
    <row r="27" spans="1:4" s="4" customFormat="1" x14ac:dyDescent="0.2">
      <c r="A27" s="87" t="s">
        <v>102</v>
      </c>
      <c r="B27" s="69" t="s">
        <v>45</v>
      </c>
      <c r="C27" s="235">
        <v>24297.83</v>
      </c>
      <c r="D27" s="236"/>
    </row>
    <row r="28" spans="1:4" s="4" customFormat="1" x14ac:dyDescent="0.2">
      <c r="A28" s="85" t="s">
        <v>20</v>
      </c>
      <c r="B28" s="69"/>
      <c r="C28" s="235"/>
      <c r="D28" s="236"/>
    </row>
    <row r="29" spans="1:4" s="4" customFormat="1" x14ac:dyDescent="0.2">
      <c r="A29" s="86" t="s">
        <v>65</v>
      </c>
      <c r="B29" s="69" t="s">
        <v>46</v>
      </c>
      <c r="C29" s="235">
        <v>24297.83</v>
      </c>
      <c r="D29" s="236"/>
    </row>
    <row r="30" spans="1:4" s="4" customFormat="1" x14ac:dyDescent="0.2">
      <c r="A30" s="88" t="s">
        <v>82</v>
      </c>
      <c r="B30" s="69"/>
      <c r="C30" s="235"/>
      <c r="D30" s="236"/>
    </row>
    <row r="31" spans="1:4" s="4" customFormat="1" x14ac:dyDescent="0.2">
      <c r="A31" s="89" t="s">
        <v>83</v>
      </c>
      <c r="B31" s="70" t="s">
        <v>47</v>
      </c>
      <c r="C31" s="235"/>
      <c r="D31" s="236"/>
    </row>
    <row r="32" spans="1:4" s="4" customFormat="1" x14ac:dyDescent="0.2">
      <c r="A32" s="89" t="s">
        <v>84</v>
      </c>
      <c r="B32" s="70" t="s">
        <v>48</v>
      </c>
      <c r="C32" s="235"/>
      <c r="D32" s="236"/>
    </row>
    <row r="33" spans="1:4" s="4" customFormat="1" x14ac:dyDescent="0.2">
      <c r="A33" s="89" t="s">
        <v>85</v>
      </c>
      <c r="B33" s="70" t="s">
        <v>49</v>
      </c>
      <c r="C33" s="235"/>
      <c r="D33" s="236"/>
    </row>
    <row r="34" spans="1:4" s="4" customFormat="1" x14ac:dyDescent="0.2">
      <c r="A34" s="89" t="s">
        <v>86</v>
      </c>
      <c r="B34" s="70" t="s">
        <v>50</v>
      </c>
      <c r="C34" s="235"/>
      <c r="D34" s="236"/>
    </row>
    <row r="35" spans="1:4" s="4" customFormat="1" x14ac:dyDescent="0.2">
      <c r="A35" s="89" t="s">
        <v>87</v>
      </c>
      <c r="B35" s="70" t="s">
        <v>51</v>
      </c>
      <c r="C35" s="222"/>
      <c r="D35" s="223"/>
    </row>
    <row r="36" spans="1:4" s="4" customFormat="1" x14ac:dyDescent="0.2">
      <c r="A36" s="89" t="s">
        <v>88</v>
      </c>
      <c r="B36" s="70" t="s">
        <v>52</v>
      </c>
      <c r="C36" s="222">
        <v>24297.83</v>
      </c>
      <c r="D36" s="223"/>
    </row>
    <row r="37" spans="1:4" s="4" customFormat="1" x14ac:dyDescent="0.2">
      <c r="A37" s="89" t="s">
        <v>89</v>
      </c>
      <c r="B37" s="70" t="s">
        <v>53</v>
      </c>
      <c r="C37" s="222"/>
      <c r="D37" s="223"/>
    </row>
    <row r="38" spans="1:4" s="4" customFormat="1" x14ac:dyDescent="0.2">
      <c r="A38" s="89" t="s">
        <v>90</v>
      </c>
      <c r="B38" s="70" t="s">
        <v>54</v>
      </c>
      <c r="C38" s="222"/>
      <c r="D38" s="223"/>
    </row>
    <row r="39" spans="1:4" s="4" customFormat="1" x14ac:dyDescent="0.2">
      <c r="A39" s="90" t="s">
        <v>91</v>
      </c>
      <c r="B39" s="70" t="s">
        <v>55</v>
      </c>
      <c r="C39" s="226"/>
      <c r="D39" s="226"/>
    </row>
    <row r="40" spans="1:4" s="4" customFormat="1" x14ac:dyDescent="0.2">
      <c r="A40" s="91" t="s">
        <v>92</v>
      </c>
      <c r="B40" s="70" t="s">
        <v>56</v>
      </c>
      <c r="C40" s="226"/>
      <c r="D40" s="226"/>
    </row>
    <row r="41" spans="1:4" s="4" customFormat="1" ht="24" x14ac:dyDescent="0.2">
      <c r="A41" s="91" t="s">
        <v>94</v>
      </c>
      <c r="B41" s="134" t="s">
        <v>57</v>
      </c>
      <c r="C41" s="226"/>
      <c r="D41" s="226"/>
    </row>
    <row r="42" spans="1:4" s="4" customFormat="1" x14ac:dyDescent="0.2">
      <c r="A42" s="89" t="s">
        <v>95</v>
      </c>
      <c r="B42" s="70" t="s">
        <v>76</v>
      </c>
      <c r="C42" s="222"/>
      <c r="D42" s="223"/>
    </row>
    <row r="43" spans="1:4" s="4" customFormat="1" x14ac:dyDescent="0.2">
      <c r="A43" s="89" t="s">
        <v>96</v>
      </c>
      <c r="B43" s="70" t="s">
        <v>77</v>
      </c>
      <c r="C43" s="222"/>
      <c r="D43" s="223"/>
    </row>
    <row r="44" spans="1:4" s="4" customFormat="1" x14ac:dyDescent="0.2">
      <c r="A44" s="89" t="s">
        <v>97</v>
      </c>
      <c r="B44" s="70" t="s">
        <v>78</v>
      </c>
      <c r="C44" s="222"/>
      <c r="D44" s="223"/>
    </row>
    <row r="45" spans="1:4" s="4" customFormat="1" x14ac:dyDescent="0.2">
      <c r="A45" s="73" t="s">
        <v>19</v>
      </c>
      <c r="B45" s="136" t="s">
        <v>108</v>
      </c>
      <c r="C45" s="224" t="s">
        <v>59</v>
      </c>
      <c r="D45" s="225"/>
    </row>
    <row r="46" spans="1:4" s="4" customFormat="1" x14ac:dyDescent="0.2">
      <c r="A46" s="89" t="s">
        <v>98</v>
      </c>
      <c r="B46" s="70" t="s">
        <v>79</v>
      </c>
      <c r="C46" s="222"/>
      <c r="D46" s="223"/>
    </row>
    <row r="47" spans="1:4" s="4" customFormat="1" x14ac:dyDescent="0.2">
      <c r="A47" s="90" t="s">
        <v>99</v>
      </c>
      <c r="B47" s="70" t="s">
        <v>80</v>
      </c>
      <c r="C47" s="226"/>
      <c r="D47" s="226"/>
    </row>
    <row r="48" spans="1:4" s="8" customFormat="1" ht="36" x14ac:dyDescent="0.3">
      <c r="A48" s="91" t="s">
        <v>74</v>
      </c>
      <c r="B48" s="134" t="s">
        <v>81</v>
      </c>
      <c r="C48" s="226"/>
      <c r="D48" s="226"/>
    </row>
    <row r="49" spans="1:4" s="4" customFormat="1" x14ac:dyDescent="0.2">
      <c r="A49" s="89" t="s">
        <v>100</v>
      </c>
      <c r="B49" s="70" t="s">
        <v>117</v>
      </c>
      <c r="C49" s="222"/>
      <c r="D49" s="223"/>
    </row>
    <row r="50" spans="1:4" s="4" customFormat="1" x14ac:dyDescent="0.2">
      <c r="A50" s="89" t="s">
        <v>101</v>
      </c>
      <c r="B50" s="70" t="s">
        <v>118</v>
      </c>
      <c r="C50" s="222"/>
      <c r="D50" s="223"/>
    </row>
    <row r="51" spans="1:4" s="4" customFormat="1" ht="24" x14ac:dyDescent="0.2">
      <c r="A51" s="86" t="s">
        <v>66</v>
      </c>
      <c r="B51" s="69" t="s">
        <v>119</v>
      </c>
      <c r="C51" s="222"/>
      <c r="D51" s="223"/>
    </row>
    <row r="52" spans="1:4" s="4" customFormat="1" x14ac:dyDescent="0.2">
      <c r="A52" s="88" t="s">
        <v>82</v>
      </c>
      <c r="B52" s="69"/>
      <c r="C52" s="222"/>
      <c r="D52" s="223"/>
    </row>
    <row r="53" spans="1:4" s="4" customFormat="1" x14ac:dyDescent="0.2">
      <c r="A53" s="89" t="s">
        <v>83</v>
      </c>
      <c r="B53" s="70" t="s">
        <v>120</v>
      </c>
      <c r="C53" s="222"/>
      <c r="D53" s="223"/>
    </row>
    <row r="54" spans="1:4" s="4" customFormat="1" x14ac:dyDescent="0.2">
      <c r="A54" s="89" t="s">
        <v>84</v>
      </c>
      <c r="B54" s="70" t="s">
        <v>121</v>
      </c>
      <c r="C54" s="222"/>
      <c r="D54" s="223"/>
    </row>
    <row r="55" spans="1:4" s="4" customFormat="1" x14ac:dyDescent="0.2">
      <c r="A55" s="89" t="s">
        <v>85</v>
      </c>
      <c r="B55" s="70" t="s">
        <v>122</v>
      </c>
      <c r="C55" s="235"/>
      <c r="D55" s="236"/>
    </row>
    <row r="56" spans="1:4" s="4" customFormat="1" x14ac:dyDescent="0.2">
      <c r="A56" s="89" t="s">
        <v>86</v>
      </c>
      <c r="B56" s="70" t="s">
        <v>123</v>
      </c>
      <c r="C56" s="235"/>
      <c r="D56" s="236"/>
    </row>
    <row r="57" spans="1:4" s="4" customFormat="1" x14ac:dyDescent="0.2">
      <c r="A57" s="89" t="s">
        <v>87</v>
      </c>
      <c r="B57" s="70" t="s">
        <v>124</v>
      </c>
      <c r="C57" s="235"/>
      <c r="D57" s="236"/>
    </row>
    <row r="58" spans="1:4" s="4" customFormat="1" x14ac:dyDescent="0.2">
      <c r="A58" s="89" t="s">
        <v>88</v>
      </c>
      <c r="B58" s="70" t="s">
        <v>125</v>
      </c>
      <c r="C58" s="235"/>
      <c r="D58" s="236"/>
    </row>
    <row r="59" spans="1:4" s="4" customFormat="1" x14ac:dyDescent="0.2">
      <c r="A59" s="89" t="s">
        <v>89</v>
      </c>
      <c r="B59" s="70" t="s">
        <v>126</v>
      </c>
      <c r="C59" s="222"/>
      <c r="D59" s="223"/>
    </row>
    <row r="60" spans="1:4" s="4" customFormat="1" x14ac:dyDescent="0.2">
      <c r="A60" s="89" t="s">
        <v>90</v>
      </c>
      <c r="B60" s="70" t="s">
        <v>127</v>
      </c>
      <c r="C60" s="222"/>
      <c r="D60" s="223"/>
    </row>
    <row r="61" spans="1:4" s="4" customFormat="1" x14ac:dyDescent="0.2">
      <c r="A61" s="92" t="s">
        <v>91</v>
      </c>
      <c r="B61" s="70" t="s">
        <v>128</v>
      </c>
      <c r="C61" s="222"/>
      <c r="D61" s="223"/>
    </row>
    <row r="62" spans="1:4" s="4" customFormat="1" x14ac:dyDescent="0.2">
      <c r="A62" s="89" t="s">
        <v>92</v>
      </c>
      <c r="B62" s="70" t="s">
        <v>129</v>
      </c>
      <c r="C62" s="222"/>
      <c r="D62" s="223"/>
    </row>
    <row r="63" spans="1:4" s="4" customFormat="1" ht="12.75" customHeight="1" x14ac:dyDescent="0.2">
      <c r="A63" s="227" t="s">
        <v>94</v>
      </c>
      <c r="B63" s="229" t="s">
        <v>130</v>
      </c>
      <c r="C63" s="231"/>
      <c r="D63" s="232"/>
    </row>
    <row r="64" spans="1:4" s="4" customFormat="1" x14ac:dyDescent="0.2">
      <c r="A64" s="228"/>
      <c r="B64" s="230"/>
      <c r="C64" s="233"/>
      <c r="D64" s="234"/>
    </row>
    <row r="65" spans="1:4" s="4" customFormat="1" x14ac:dyDescent="0.2">
      <c r="A65" s="89" t="s">
        <v>95</v>
      </c>
      <c r="B65" s="70" t="s">
        <v>131</v>
      </c>
      <c r="C65" s="222"/>
      <c r="D65" s="223"/>
    </row>
    <row r="66" spans="1:4" s="4" customFormat="1" x14ac:dyDescent="0.2">
      <c r="A66" s="89" t="s">
        <v>96</v>
      </c>
      <c r="B66" s="70" t="s">
        <v>132</v>
      </c>
      <c r="C66" s="222"/>
      <c r="D66" s="223"/>
    </row>
    <row r="67" spans="1:4" s="4" customFormat="1" x14ac:dyDescent="0.2">
      <c r="A67" s="89" t="s">
        <v>97</v>
      </c>
      <c r="B67" s="70" t="s">
        <v>133</v>
      </c>
      <c r="C67" s="222"/>
      <c r="D67" s="223"/>
    </row>
    <row r="68" spans="1:4" s="4" customFormat="1" x14ac:dyDescent="0.2">
      <c r="A68" s="89" t="s">
        <v>98</v>
      </c>
      <c r="B68" s="70" t="s">
        <v>134</v>
      </c>
      <c r="C68" s="222"/>
      <c r="D68" s="223"/>
    </row>
    <row r="69" spans="1:4" s="4" customFormat="1" x14ac:dyDescent="0.2">
      <c r="A69" s="92" t="s">
        <v>99</v>
      </c>
      <c r="B69" s="70" t="s">
        <v>135</v>
      </c>
      <c r="C69" s="222"/>
      <c r="D69" s="223"/>
    </row>
    <row r="70" spans="1:4" s="8" customFormat="1" ht="36" x14ac:dyDescent="0.3">
      <c r="A70" s="91" t="s">
        <v>74</v>
      </c>
      <c r="B70" s="134" t="s">
        <v>136</v>
      </c>
      <c r="C70" s="226"/>
      <c r="D70" s="226"/>
    </row>
    <row r="71" spans="1:4" s="4" customFormat="1" x14ac:dyDescent="0.2">
      <c r="A71" s="89" t="s">
        <v>100</v>
      </c>
      <c r="B71" s="70" t="s">
        <v>137</v>
      </c>
      <c r="C71" s="222"/>
      <c r="D71" s="223"/>
    </row>
    <row r="72" spans="1:4" s="4" customFormat="1" x14ac:dyDescent="0.2">
      <c r="A72" s="89" t="s">
        <v>101</v>
      </c>
      <c r="B72" s="70" t="s">
        <v>138</v>
      </c>
      <c r="C72" s="222"/>
      <c r="D72" s="223"/>
    </row>
    <row r="73" spans="1:4" s="14" customFormat="1" ht="24" x14ac:dyDescent="0.2">
      <c r="A73" s="75" t="s">
        <v>183</v>
      </c>
      <c r="B73" s="71"/>
      <c r="C73" s="101" t="s">
        <v>184</v>
      </c>
      <c r="D73" s="102" t="s">
        <v>186</v>
      </c>
    </row>
    <row r="74" spans="1:4" s="14" customFormat="1" x14ac:dyDescent="0.2">
      <c r="A74" s="76" t="s">
        <v>109</v>
      </c>
      <c r="B74" s="72" t="s">
        <v>139</v>
      </c>
      <c r="C74" s="97">
        <v>418648.79</v>
      </c>
      <c r="D74" s="98">
        <f>D76</f>
        <v>325991.82</v>
      </c>
    </row>
    <row r="75" spans="1:4" s="4" customFormat="1" x14ac:dyDescent="0.2">
      <c r="A75" s="83" t="s">
        <v>20</v>
      </c>
      <c r="B75" s="69"/>
      <c r="C75" s="100"/>
      <c r="D75" s="100"/>
    </row>
    <row r="76" spans="1:4" s="4" customFormat="1" x14ac:dyDescent="0.2">
      <c r="A76" s="84" t="s">
        <v>103</v>
      </c>
      <c r="B76" s="69" t="s">
        <v>140</v>
      </c>
      <c r="C76" s="99">
        <v>325991.82</v>
      </c>
      <c r="D76" s="99">
        <v>325991.82</v>
      </c>
    </row>
    <row r="77" spans="1:4" s="4" customFormat="1" x14ac:dyDescent="0.2">
      <c r="A77" s="85" t="s">
        <v>18</v>
      </c>
      <c r="B77" s="69"/>
      <c r="C77" s="100"/>
      <c r="D77" s="100"/>
    </row>
    <row r="78" spans="1:4" s="4" customFormat="1" x14ac:dyDescent="0.2">
      <c r="A78" s="86" t="s">
        <v>65</v>
      </c>
      <c r="B78" s="69" t="s">
        <v>141</v>
      </c>
      <c r="C78" s="100">
        <v>325991.82</v>
      </c>
      <c r="D78" s="100">
        <v>325991.82</v>
      </c>
    </row>
    <row r="79" spans="1:4" s="4" customFormat="1" x14ac:dyDescent="0.2">
      <c r="A79" s="88" t="s">
        <v>104</v>
      </c>
      <c r="B79" s="69"/>
      <c r="C79" s="100"/>
      <c r="D79" s="100"/>
    </row>
    <row r="80" spans="1:4" s="4" customFormat="1" x14ac:dyDescent="0.2">
      <c r="A80" s="89" t="s">
        <v>83</v>
      </c>
      <c r="B80" s="70" t="s">
        <v>142</v>
      </c>
      <c r="C80" s="100"/>
      <c r="D80" s="100"/>
    </row>
    <row r="81" spans="1:4" s="4" customFormat="1" x14ac:dyDescent="0.2">
      <c r="A81" s="89" t="s">
        <v>84</v>
      </c>
      <c r="B81" s="70" t="s">
        <v>143</v>
      </c>
      <c r="C81" s="100"/>
      <c r="D81" s="100"/>
    </row>
    <row r="82" spans="1:4" s="4" customFormat="1" x14ac:dyDescent="0.2">
      <c r="A82" s="89" t="s">
        <v>85</v>
      </c>
      <c r="B82" s="70" t="s">
        <v>144</v>
      </c>
      <c r="C82" s="100">
        <v>-1040.3499999999999</v>
      </c>
      <c r="D82" s="100">
        <v>-1040.3499999999999</v>
      </c>
    </row>
    <row r="83" spans="1:4" s="4" customFormat="1" x14ac:dyDescent="0.2">
      <c r="A83" s="89" t="s">
        <v>86</v>
      </c>
      <c r="B83" s="70" t="s">
        <v>145</v>
      </c>
      <c r="C83" s="100">
        <v>217.4</v>
      </c>
      <c r="D83" s="100">
        <v>217.4</v>
      </c>
    </row>
    <row r="84" spans="1:4" s="4" customFormat="1" x14ac:dyDescent="0.2">
      <c r="A84" s="89" t="s">
        <v>87</v>
      </c>
      <c r="B84" s="70" t="s">
        <v>146</v>
      </c>
      <c r="C84" s="95"/>
      <c r="D84" s="95"/>
    </row>
    <row r="85" spans="1:4" s="4" customFormat="1" x14ac:dyDescent="0.2">
      <c r="A85" s="89" t="s">
        <v>88</v>
      </c>
      <c r="B85" s="70" t="s">
        <v>147</v>
      </c>
      <c r="C85" s="95">
        <v>236538.15</v>
      </c>
      <c r="D85" s="95">
        <v>236538.15</v>
      </c>
    </row>
    <row r="86" spans="1:4" s="4" customFormat="1" x14ac:dyDescent="0.2">
      <c r="A86" s="89" t="s">
        <v>89</v>
      </c>
      <c r="B86" s="70" t="s">
        <v>148</v>
      </c>
      <c r="C86" s="95"/>
      <c r="D86" s="95"/>
    </row>
    <row r="87" spans="1:4" s="4" customFormat="1" x14ac:dyDescent="0.2">
      <c r="A87" s="89" t="s">
        <v>90</v>
      </c>
      <c r="B87" s="70" t="s">
        <v>149</v>
      </c>
      <c r="C87" s="95">
        <v>5293.49</v>
      </c>
      <c r="D87" s="95">
        <v>5293.49</v>
      </c>
    </row>
    <row r="88" spans="1:4" s="4" customFormat="1" x14ac:dyDescent="0.2">
      <c r="A88" s="73" t="s">
        <v>19</v>
      </c>
      <c r="B88" s="136" t="s">
        <v>108</v>
      </c>
      <c r="C88" s="224" t="s">
        <v>59</v>
      </c>
      <c r="D88" s="225"/>
    </row>
    <row r="89" spans="1:4" s="4" customFormat="1" x14ac:dyDescent="0.2">
      <c r="A89" s="92" t="s">
        <v>91</v>
      </c>
      <c r="B89" s="70" t="s">
        <v>150</v>
      </c>
      <c r="C89" s="95"/>
      <c r="D89" s="100"/>
    </row>
    <row r="90" spans="1:4" s="4" customFormat="1" x14ac:dyDescent="0.2">
      <c r="A90" s="89" t="s">
        <v>92</v>
      </c>
      <c r="B90" s="70" t="s">
        <v>151</v>
      </c>
      <c r="C90" s="95">
        <v>84016.43</v>
      </c>
      <c r="D90" s="95">
        <v>84016.43</v>
      </c>
    </row>
    <row r="91" spans="1:4" s="4" customFormat="1" ht="24" x14ac:dyDescent="0.2">
      <c r="A91" s="91" t="s">
        <v>94</v>
      </c>
      <c r="B91" s="134" t="s">
        <v>152</v>
      </c>
      <c r="C91" s="108"/>
      <c r="D91" s="109"/>
    </row>
    <row r="92" spans="1:4" s="4" customFormat="1" x14ac:dyDescent="0.2">
      <c r="A92" s="89" t="s">
        <v>95</v>
      </c>
      <c r="B92" s="70" t="s">
        <v>153</v>
      </c>
      <c r="C92" s="95"/>
      <c r="D92" s="100"/>
    </row>
    <row r="93" spans="1:4" s="4" customFormat="1" x14ac:dyDescent="0.2">
      <c r="A93" s="89" t="s">
        <v>96</v>
      </c>
      <c r="B93" s="70" t="s">
        <v>154</v>
      </c>
      <c r="C93" s="96"/>
      <c r="D93" s="100"/>
    </row>
    <row r="94" spans="1:4" s="4" customFormat="1" x14ac:dyDescent="0.2">
      <c r="A94" s="89" t="s">
        <v>97</v>
      </c>
      <c r="B94" s="70" t="s">
        <v>155</v>
      </c>
      <c r="C94" s="95"/>
      <c r="D94" s="100"/>
    </row>
    <row r="95" spans="1:4" s="4" customFormat="1" x14ac:dyDescent="0.2">
      <c r="A95" s="89" t="s">
        <v>98</v>
      </c>
      <c r="B95" s="70" t="s">
        <v>156</v>
      </c>
      <c r="C95" s="95">
        <v>966.7</v>
      </c>
      <c r="D95" s="100">
        <v>966.7</v>
      </c>
    </row>
    <row r="96" spans="1:4" s="4" customFormat="1" x14ac:dyDescent="0.2">
      <c r="A96" s="90" t="s">
        <v>99</v>
      </c>
      <c r="B96" s="70" t="s">
        <v>157</v>
      </c>
      <c r="C96" s="96"/>
      <c r="D96" s="100"/>
    </row>
    <row r="97" spans="1:4" s="8" customFormat="1" ht="36" x14ac:dyDescent="0.3">
      <c r="A97" s="91" t="s">
        <v>74</v>
      </c>
      <c r="B97" s="134" t="s">
        <v>158</v>
      </c>
      <c r="C97" s="95"/>
      <c r="D97" s="109"/>
    </row>
    <row r="98" spans="1:4" s="4" customFormat="1" x14ac:dyDescent="0.2">
      <c r="A98" s="89" t="s">
        <v>100</v>
      </c>
      <c r="B98" s="70" t="s">
        <v>159</v>
      </c>
      <c r="C98" s="95"/>
      <c r="D98" s="100"/>
    </row>
    <row r="99" spans="1:4" s="4" customFormat="1" x14ac:dyDescent="0.2">
      <c r="A99" s="89" t="s">
        <v>101</v>
      </c>
      <c r="B99" s="70" t="s">
        <v>160</v>
      </c>
      <c r="C99" s="95"/>
      <c r="D99" s="100"/>
    </row>
    <row r="100" spans="1:4" s="4" customFormat="1" ht="24" x14ac:dyDescent="0.2">
      <c r="A100" s="86" t="s">
        <v>66</v>
      </c>
      <c r="B100" s="69" t="s">
        <v>161</v>
      </c>
      <c r="C100" s="96"/>
      <c r="D100" s="100"/>
    </row>
    <row r="101" spans="1:4" s="4" customFormat="1" x14ac:dyDescent="0.2">
      <c r="A101" s="88" t="s">
        <v>104</v>
      </c>
      <c r="B101" s="69"/>
      <c r="C101" s="95"/>
      <c r="D101" s="100"/>
    </row>
    <row r="102" spans="1:4" s="4" customFormat="1" x14ac:dyDescent="0.2">
      <c r="A102" s="89" t="s">
        <v>83</v>
      </c>
      <c r="B102" s="70" t="s">
        <v>162</v>
      </c>
      <c r="C102" s="96"/>
      <c r="D102" s="100"/>
    </row>
    <row r="103" spans="1:4" s="4" customFormat="1" x14ac:dyDescent="0.2">
      <c r="A103" s="89" t="s">
        <v>84</v>
      </c>
      <c r="B103" s="70" t="s">
        <v>163</v>
      </c>
      <c r="C103" s="95"/>
      <c r="D103" s="100"/>
    </row>
    <row r="104" spans="1:4" s="4" customFormat="1" x14ac:dyDescent="0.2">
      <c r="A104" s="89" t="s">
        <v>85</v>
      </c>
      <c r="B104" s="70" t="s">
        <v>164</v>
      </c>
      <c r="C104" s="99"/>
      <c r="D104" s="100"/>
    </row>
    <row r="105" spans="1:4" s="4" customFormat="1" x14ac:dyDescent="0.2">
      <c r="A105" s="89" t="s">
        <v>86</v>
      </c>
      <c r="B105" s="70" t="s">
        <v>165</v>
      </c>
      <c r="C105" s="100"/>
      <c r="D105" s="100"/>
    </row>
    <row r="106" spans="1:4" s="4" customFormat="1" x14ac:dyDescent="0.2">
      <c r="A106" s="89" t="s">
        <v>87</v>
      </c>
      <c r="B106" s="70" t="s">
        <v>166</v>
      </c>
      <c r="C106" s="100"/>
      <c r="D106" s="100"/>
    </row>
    <row r="107" spans="1:4" s="4" customFormat="1" x14ac:dyDescent="0.2">
      <c r="A107" s="89" t="s">
        <v>88</v>
      </c>
      <c r="B107" s="70" t="s">
        <v>167</v>
      </c>
      <c r="C107" s="99"/>
      <c r="D107" s="100"/>
    </row>
    <row r="108" spans="1:4" s="4" customFormat="1" x14ac:dyDescent="0.2">
      <c r="A108" s="89" t="s">
        <v>89</v>
      </c>
      <c r="B108" s="70" t="s">
        <v>168</v>
      </c>
      <c r="C108" s="95"/>
      <c r="D108" s="100"/>
    </row>
    <row r="109" spans="1:4" s="4" customFormat="1" x14ac:dyDescent="0.2">
      <c r="A109" s="89" t="s">
        <v>90</v>
      </c>
      <c r="B109" s="70" t="s">
        <v>169</v>
      </c>
      <c r="C109" s="95"/>
      <c r="D109" s="100"/>
    </row>
    <row r="110" spans="1:4" s="4" customFormat="1" x14ac:dyDescent="0.2">
      <c r="A110" s="92" t="s">
        <v>91</v>
      </c>
      <c r="B110" s="70" t="s">
        <v>170</v>
      </c>
      <c r="C110" s="95"/>
      <c r="D110" s="100"/>
    </row>
    <row r="111" spans="1:4" s="4" customFormat="1" x14ac:dyDescent="0.2">
      <c r="A111" s="89" t="s">
        <v>92</v>
      </c>
      <c r="B111" s="70" t="s">
        <v>171</v>
      </c>
      <c r="C111" s="95"/>
      <c r="D111" s="100"/>
    </row>
    <row r="112" spans="1:4" s="4" customFormat="1" ht="24" x14ac:dyDescent="0.2">
      <c r="A112" s="91" t="s">
        <v>94</v>
      </c>
      <c r="B112" s="134" t="s">
        <v>172</v>
      </c>
      <c r="C112" s="95"/>
      <c r="D112" s="109"/>
    </row>
    <row r="113" spans="1:4" s="4" customFormat="1" x14ac:dyDescent="0.2">
      <c r="A113" s="89" t="s">
        <v>95</v>
      </c>
      <c r="B113" s="70" t="s">
        <v>173</v>
      </c>
      <c r="C113" s="95"/>
      <c r="D113" s="100"/>
    </row>
    <row r="114" spans="1:4" s="4" customFormat="1" x14ac:dyDescent="0.2">
      <c r="A114" s="89" t="s">
        <v>96</v>
      </c>
      <c r="B114" s="70" t="s">
        <v>174</v>
      </c>
      <c r="C114" s="96"/>
      <c r="D114" s="100"/>
    </row>
    <row r="115" spans="1:4" s="4" customFormat="1" x14ac:dyDescent="0.2">
      <c r="A115" s="89" t="s">
        <v>97</v>
      </c>
      <c r="B115" s="70" t="s">
        <v>175</v>
      </c>
      <c r="C115" s="95"/>
      <c r="D115" s="100"/>
    </row>
    <row r="116" spans="1:4" s="4" customFormat="1" x14ac:dyDescent="0.2">
      <c r="A116" s="89" t="s">
        <v>98</v>
      </c>
      <c r="B116" s="70" t="s">
        <v>176</v>
      </c>
      <c r="C116" s="96"/>
      <c r="D116" s="100"/>
    </row>
    <row r="117" spans="1:4" s="4" customFormat="1" x14ac:dyDescent="0.2">
      <c r="A117" s="92" t="s">
        <v>99</v>
      </c>
      <c r="B117" s="70" t="s">
        <v>177</v>
      </c>
      <c r="C117" s="95"/>
      <c r="D117" s="100"/>
    </row>
    <row r="118" spans="1:4" s="8" customFormat="1" ht="36" x14ac:dyDescent="0.3">
      <c r="A118" s="91" t="s">
        <v>74</v>
      </c>
      <c r="B118" s="134" t="s">
        <v>178</v>
      </c>
      <c r="C118" s="95"/>
      <c r="D118" s="109"/>
    </row>
    <row r="119" spans="1:4" s="4" customFormat="1" x14ac:dyDescent="0.2">
      <c r="A119" s="89" t="s">
        <v>100</v>
      </c>
      <c r="B119" s="70" t="s">
        <v>179</v>
      </c>
      <c r="C119" s="95"/>
      <c r="D119" s="100"/>
    </row>
    <row r="120" spans="1:4" s="4" customFormat="1" x14ac:dyDescent="0.2">
      <c r="A120" s="89" t="s">
        <v>101</v>
      </c>
      <c r="B120" s="70" t="s">
        <v>180</v>
      </c>
      <c r="C120" s="95"/>
      <c r="D120" s="100"/>
    </row>
    <row r="121" spans="1:4" s="4" customFormat="1" x14ac:dyDescent="0.2">
      <c r="A121" s="3"/>
      <c r="B121" s="3"/>
      <c r="C121" s="3"/>
    </row>
    <row r="122" spans="1:4" s="4" customFormat="1" x14ac:dyDescent="0.2">
      <c r="A122" s="3"/>
      <c r="B122" s="3"/>
      <c r="C122" s="3"/>
    </row>
    <row r="123" spans="1:4" s="4" customFormat="1" x14ac:dyDescent="0.2">
      <c r="A123" s="3"/>
      <c r="B123" s="3"/>
      <c r="C123" s="3"/>
    </row>
    <row r="126" spans="1:4" ht="18.75" x14ac:dyDescent="0.3">
      <c r="A126" s="17"/>
      <c r="D126" s="66"/>
    </row>
    <row r="127" spans="1:4" x14ac:dyDescent="0.2">
      <c r="D127" s="16"/>
    </row>
  </sheetData>
  <mergeCells count="60">
    <mergeCell ref="A2:D3"/>
    <mergeCell ref="C5:D5"/>
    <mergeCell ref="C21:D21"/>
    <mergeCell ref="C22:D22"/>
    <mergeCell ref="C23:D23"/>
    <mergeCell ref="A6:A7"/>
    <mergeCell ref="B6:B7"/>
    <mergeCell ref="C6:C7"/>
    <mergeCell ref="D6:D7"/>
    <mergeCell ref="C27:D27"/>
    <mergeCell ref="C28:D28"/>
    <mergeCell ref="C29:D29"/>
    <mergeCell ref="C24:D24"/>
    <mergeCell ref="C25:D25"/>
    <mergeCell ref="C26:D26"/>
    <mergeCell ref="C33:D33"/>
    <mergeCell ref="C34:D34"/>
    <mergeCell ref="C35:D35"/>
    <mergeCell ref="C30:D30"/>
    <mergeCell ref="C31:D31"/>
    <mergeCell ref="C32:D32"/>
    <mergeCell ref="C39:D39"/>
    <mergeCell ref="C40:D40"/>
    <mergeCell ref="C41:D41"/>
    <mergeCell ref="C36:D36"/>
    <mergeCell ref="C37:D37"/>
    <mergeCell ref="C38:D38"/>
    <mergeCell ref="C45:D45"/>
    <mergeCell ref="C46:D46"/>
    <mergeCell ref="C47:D47"/>
    <mergeCell ref="C42:D42"/>
    <mergeCell ref="C43:D43"/>
    <mergeCell ref="C44:D44"/>
    <mergeCell ref="C51:D51"/>
    <mergeCell ref="C52:D52"/>
    <mergeCell ref="C53:D53"/>
    <mergeCell ref="C48:D48"/>
    <mergeCell ref="C49:D49"/>
    <mergeCell ref="C50:D50"/>
    <mergeCell ref="C57:D57"/>
    <mergeCell ref="C58:D58"/>
    <mergeCell ref="C59:D59"/>
    <mergeCell ref="C54:D54"/>
    <mergeCell ref="C55:D55"/>
    <mergeCell ref="C56:D56"/>
    <mergeCell ref="A63:A64"/>
    <mergeCell ref="B63:B64"/>
    <mergeCell ref="C63:D64"/>
    <mergeCell ref="C65:D65"/>
    <mergeCell ref="C66:D66"/>
    <mergeCell ref="C60:D60"/>
    <mergeCell ref="C61:D61"/>
    <mergeCell ref="C62:D62"/>
    <mergeCell ref="C88:D88"/>
    <mergeCell ref="C70:D70"/>
    <mergeCell ref="C71:D71"/>
    <mergeCell ref="C72:D72"/>
    <mergeCell ref="C67:D67"/>
    <mergeCell ref="C68:D68"/>
    <mergeCell ref="C69:D69"/>
  </mergeCells>
  <pageMargins left="0.70866141732283472" right="0.31496062992125984" top="0.74803149606299213" bottom="0.74803149606299213" header="0.31496062992125984" footer="0.31496062992125984"/>
  <pageSetup paperSize="9" fitToHeight="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79" zoomScaleNormal="79" zoomScalePageLayoutView="85" workbookViewId="0">
      <pane xSplit="2" ySplit="8" topLeftCell="C18" activePane="bottomRight" state="frozen"/>
      <selection pane="topRight" activeCell="C1" sqref="C1"/>
      <selection pane="bottomLeft" activeCell="A9" sqref="A9"/>
      <selection pane="bottomRight" activeCell="G29" sqref="G29"/>
    </sheetView>
  </sheetViews>
  <sheetFormatPr defaultRowHeight="11.25" x14ac:dyDescent="0.2"/>
  <cols>
    <col min="1" max="1" width="46" style="25" customWidth="1"/>
    <col min="2" max="2" width="3.7109375" style="25" customWidth="1"/>
    <col min="3" max="3" width="17.85546875" style="25" customWidth="1"/>
    <col min="4" max="4" width="15.5703125" style="25" customWidth="1"/>
    <col min="5" max="5" width="16.7109375" style="62" customWidth="1"/>
    <col min="6" max="6" width="13.28515625" style="62" customWidth="1"/>
    <col min="7" max="7" width="13.140625" style="62" customWidth="1"/>
    <col min="8" max="8" width="13.28515625" style="62" customWidth="1"/>
    <col min="9" max="9" width="12.140625" style="62" customWidth="1"/>
    <col min="10" max="10" width="10.28515625" style="62" customWidth="1"/>
    <col min="11" max="11" width="11.140625" style="62" customWidth="1"/>
    <col min="12" max="13" width="10.28515625" style="62" customWidth="1"/>
    <col min="14" max="14" width="11.7109375" style="62" customWidth="1"/>
    <col min="15" max="16384" width="9.140625" style="62"/>
  </cols>
  <sheetData>
    <row r="1" spans="1:14" s="10" customFormat="1" ht="3.6" customHeight="1" x14ac:dyDescent="0.2">
      <c r="A1" s="9"/>
      <c r="B1" s="9"/>
      <c r="C1" s="9"/>
      <c r="D1" s="9"/>
    </row>
    <row r="2" spans="1:14" s="10" customFormat="1" ht="12" x14ac:dyDescent="0.2">
      <c r="A2" s="250" t="s">
        <v>185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s="10" customFormat="1" ht="4.9000000000000004" customHeight="1" x14ac:dyDescent="0.2">
      <c r="A3" s="110"/>
      <c r="B3" s="110"/>
      <c r="C3" s="110"/>
      <c r="D3" s="110"/>
      <c r="E3" s="111"/>
      <c r="F3" s="111"/>
      <c r="G3" s="111"/>
      <c r="H3" s="111"/>
      <c r="I3" s="111"/>
      <c r="J3" s="251"/>
      <c r="K3" s="251"/>
      <c r="L3" s="251"/>
      <c r="M3" s="251"/>
      <c r="N3" s="251"/>
    </row>
    <row r="4" spans="1:14" s="103" customFormat="1" ht="12" x14ac:dyDescent="0.2">
      <c r="A4" s="252" t="s">
        <v>19</v>
      </c>
      <c r="B4" s="252" t="s">
        <v>108</v>
      </c>
      <c r="C4" s="252" t="s">
        <v>21</v>
      </c>
      <c r="D4" s="253" t="s">
        <v>22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4" s="103" customFormat="1" ht="13.9" customHeight="1" x14ac:dyDescent="0.2">
      <c r="A5" s="252"/>
      <c r="B5" s="252"/>
      <c r="C5" s="252"/>
      <c r="D5" s="252" t="s">
        <v>188</v>
      </c>
      <c r="E5" s="252" t="s">
        <v>193</v>
      </c>
      <c r="F5" s="252"/>
      <c r="G5" s="252"/>
      <c r="H5" s="252"/>
      <c r="I5" s="254" t="s">
        <v>227</v>
      </c>
      <c r="J5" s="257" t="s">
        <v>211</v>
      </c>
      <c r="K5" s="258"/>
      <c r="L5" s="258"/>
      <c r="M5" s="259"/>
      <c r="N5" s="249" t="s">
        <v>194</v>
      </c>
    </row>
    <row r="6" spans="1:14" s="103" customFormat="1" ht="132" customHeight="1" x14ac:dyDescent="0.2">
      <c r="A6" s="252"/>
      <c r="B6" s="252"/>
      <c r="C6" s="252"/>
      <c r="D6" s="252"/>
      <c r="E6" s="244" t="s">
        <v>212</v>
      </c>
      <c r="F6" s="244" t="s">
        <v>222</v>
      </c>
      <c r="G6" s="247" t="s">
        <v>231</v>
      </c>
      <c r="H6" s="244" t="s">
        <v>223</v>
      </c>
      <c r="I6" s="255"/>
      <c r="J6" s="260"/>
      <c r="K6" s="261"/>
      <c r="L6" s="261"/>
      <c r="M6" s="262"/>
      <c r="N6" s="249"/>
    </row>
    <row r="7" spans="1:14" s="103" customFormat="1" ht="150.75" customHeight="1" x14ac:dyDescent="0.2">
      <c r="A7" s="252"/>
      <c r="B7" s="252"/>
      <c r="C7" s="252"/>
      <c r="D7" s="252"/>
      <c r="E7" s="245"/>
      <c r="F7" s="245"/>
      <c r="G7" s="248"/>
      <c r="H7" s="245"/>
      <c r="I7" s="256"/>
      <c r="J7" s="112" t="s">
        <v>205</v>
      </c>
      <c r="K7" s="112" t="s">
        <v>213</v>
      </c>
      <c r="L7" s="112" t="s">
        <v>93</v>
      </c>
      <c r="M7" s="112" t="s">
        <v>224</v>
      </c>
      <c r="N7" s="249"/>
    </row>
    <row r="8" spans="1:14" s="103" customFormat="1" ht="12" x14ac:dyDescent="0.2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113">
        <v>12</v>
      </c>
      <c r="M8" s="113">
        <v>13</v>
      </c>
      <c r="N8" s="67">
        <v>14</v>
      </c>
    </row>
    <row r="9" spans="1:14" s="104" customFormat="1" ht="14.25" x14ac:dyDescent="0.2">
      <c r="A9" s="114" t="s">
        <v>225</v>
      </c>
      <c r="B9" s="69" t="s">
        <v>33</v>
      </c>
      <c r="C9" s="98">
        <f>J9</f>
        <v>648.91999999999996</v>
      </c>
      <c r="D9" s="98"/>
      <c r="E9" s="98"/>
      <c r="F9" s="98"/>
      <c r="G9" s="98"/>
      <c r="H9" s="98"/>
      <c r="I9" s="98"/>
      <c r="J9" s="98">
        <v>648.91999999999996</v>
      </c>
      <c r="K9" s="98"/>
      <c r="L9" s="98"/>
      <c r="M9" s="98"/>
      <c r="N9" s="98"/>
    </row>
    <row r="10" spans="1:14" s="104" customFormat="1" ht="19.5" customHeight="1" x14ac:dyDescent="0.2">
      <c r="A10" s="114" t="s">
        <v>197</v>
      </c>
      <c r="B10" s="69" t="s">
        <v>34</v>
      </c>
      <c r="C10" s="115">
        <f>D10+E10+F10+G10+H10+I10+J10+K10+L10+M10+N10</f>
        <v>29322862.359999999</v>
      </c>
      <c r="D10" s="115">
        <f t="shared" ref="D10:N10" si="0">D14</f>
        <v>27243680.760000002</v>
      </c>
      <c r="E10" s="115">
        <f t="shared" si="0"/>
        <v>494400</v>
      </c>
      <c r="F10" s="115">
        <f t="shared" si="0"/>
        <v>350000</v>
      </c>
      <c r="G10" s="115">
        <f t="shared" si="0"/>
        <v>320050.58</v>
      </c>
      <c r="H10" s="115">
        <f t="shared" si="0"/>
        <v>23910.6</v>
      </c>
      <c r="I10" s="115">
        <f t="shared" si="0"/>
        <v>0</v>
      </c>
      <c r="J10" s="115">
        <f>J14-J9</f>
        <v>817820.42</v>
      </c>
      <c r="K10" s="115">
        <f t="shared" si="0"/>
        <v>73000</v>
      </c>
      <c r="L10" s="115">
        <f t="shared" si="0"/>
        <v>0</v>
      </c>
      <c r="M10" s="115">
        <f t="shared" si="0"/>
        <v>0</v>
      </c>
      <c r="N10" s="115">
        <f t="shared" si="0"/>
        <v>0</v>
      </c>
    </row>
    <row r="11" spans="1:14" s="105" customFormat="1" ht="12" x14ac:dyDescent="0.2">
      <c r="A11" s="116" t="s">
        <v>18</v>
      </c>
      <c r="B11" s="69"/>
      <c r="C11" s="117"/>
      <c r="D11" s="98"/>
      <c r="E11" s="98"/>
      <c r="F11" s="98"/>
      <c r="G11" s="98"/>
      <c r="H11" s="98"/>
      <c r="I11" s="118"/>
      <c r="J11" s="98"/>
      <c r="K11" s="98"/>
      <c r="L11" s="98"/>
      <c r="M11" s="98"/>
      <c r="N11" s="98"/>
    </row>
    <row r="12" spans="1:14" s="10" customFormat="1" ht="12" x14ac:dyDescent="0.2">
      <c r="A12" s="119" t="s">
        <v>201</v>
      </c>
      <c r="B12" s="70" t="s">
        <v>35</v>
      </c>
      <c r="C12" s="117">
        <f>D12+E12+F12+G12+H12+I12+J12+K12+L12+M12+N12</f>
        <v>1188361.18</v>
      </c>
      <c r="D12" s="100"/>
      <c r="E12" s="100">
        <f>E14</f>
        <v>494400</v>
      </c>
      <c r="F12" s="100">
        <f>F14</f>
        <v>350000</v>
      </c>
      <c r="G12" s="100">
        <f>G14</f>
        <v>320050.58</v>
      </c>
      <c r="H12" s="100">
        <f>H14</f>
        <v>23910.6</v>
      </c>
      <c r="I12" s="100"/>
      <c r="J12" s="100"/>
      <c r="K12" s="100"/>
      <c r="L12" s="100"/>
      <c r="M12" s="100"/>
      <c r="N12" s="100"/>
    </row>
    <row r="13" spans="1:14" s="10" customFormat="1" ht="90.75" customHeight="1" x14ac:dyDescent="0.2">
      <c r="A13" s="119" t="s">
        <v>202</v>
      </c>
      <c r="B13" s="120" t="s">
        <v>36</v>
      </c>
      <c r="C13" s="117">
        <f>D13+E13+F13+G13+H13+I13+J13+K13+L13+M13+N13</f>
        <v>891469.34</v>
      </c>
      <c r="D13" s="100"/>
      <c r="E13" s="118"/>
      <c r="F13" s="118"/>
      <c r="G13" s="118"/>
      <c r="H13" s="118"/>
      <c r="I13" s="118"/>
      <c r="J13" s="100">
        <f>J14</f>
        <v>818469.34</v>
      </c>
      <c r="K13" s="100">
        <f>K14</f>
        <v>73000</v>
      </c>
      <c r="L13" s="100"/>
      <c r="M13" s="100"/>
      <c r="N13" s="100"/>
    </row>
    <row r="14" spans="1:14" s="104" customFormat="1" ht="21.75" customHeight="1" x14ac:dyDescent="0.2">
      <c r="A14" s="114" t="s">
        <v>204</v>
      </c>
      <c r="B14" s="69" t="s">
        <v>37</v>
      </c>
      <c r="C14" s="94">
        <f>C16+C21+C30+C31+C32+C38+C39+C40</f>
        <v>29323511.280000001</v>
      </c>
      <c r="D14" s="94">
        <f t="shared" ref="D14:N14" si="1">D16+D21+D30+D31+D32+D38+D39+D40</f>
        <v>27243680.760000002</v>
      </c>
      <c r="E14" s="94">
        <f t="shared" si="1"/>
        <v>494400</v>
      </c>
      <c r="F14" s="94">
        <f t="shared" si="1"/>
        <v>350000</v>
      </c>
      <c r="G14" s="94">
        <f t="shared" si="1"/>
        <v>320050.58</v>
      </c>
      <c r="H14" s="94">
        <f t="shared" si="1"/>
        <v>23910.6</v>
      </c>
      <c r="I14" s="94">
        <f t="shared" si="1"/>
        <v>0</v>
      </c>
      <c r="J14" s="94">
        <f t="shared" si="1"/>
        <v>818469.34</v>
      </c>
      <c r="K14" s="94">
        <f t="shared" si="1"/>
        <v>73000</v>
      </c>
      <c r="L14" s="94">
        <f t="shared" si="1"/>
        <v>0</v>
      </c>
      <c r="M14" s="94">
        <f t="shared" si="1"/>
        <v>0</v>
      </c>
      <c r="N14" s="94">
        <f t="shared" si="1"/>
        <v>0</v>
      </c>
    </row>
    <row r="15" spans="1:14" s="10" customFormat="1" ht="12" x14ac:dyDescent="0.2">
      <c r="A15" s="116" t="s">
        <v>18</v>
      </c>
      <c r="B15" s="69"/>
      <c r="C15" s="11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s="10" customFormat="1" ht="24" x14ac:dyDescent="0.2">
      <c r="A16" s="121" t="s">
        <v>198</v>
      </c>
      <c r="B16" s="69" t="s">
        <v>58</v>
      </c>
      <c r="C16" s="94">
        <f>C18+C19+C20</f>
        <v>24630057.920000002</v>
      </c>
      <c r="D16" s="94">
        <f t="shared" ref="D16:N16" si="2">D18+D19+D20</f>
        <v>24032557.920000002</v>
      </c>
      <c r="E16" s="94">
        <f t="shared" si="2"/>
        <v>0</v>
      </c>
      <c r="F16" s="94">
        <f t="shared" si="2"/>
        <v>0</v>
      </c>
      <c r="G16" s="94">
        <f t="shared" si="2"/>
        <v>0</v>
      </c>
      <c r="H16" s="94">
        <f t="shared" si="2"/>
        <v>0</v>
      </c>
      <c r="I16" s="94">
        <f t="shared" si="2"/>
        <v>0</v>
      </c>
      <c r="J16" s="94">
        <f t="shared" si="2"/>
        <v>597500</v>
      </c>
      <c r="K16" s="94">
        <f t="shared" si="2"/>
        <v>0</v>
      </c>
      <c r="L16" s="94">
        <f t="shared" si="2"/>
        <v>0</v>
      </c>
      <c r="M16" s="94">
        <f t="shared" si="2"/>
        <v>0</v>
      </c>
      <c r="N16" s="94">
        <f t="shared" si="2"/>
        <v>0</v>
      </c>
    </row>
    <row r="17" spans="1:14" s="10" customFormat="1" ht="12" x14ac:dyDescent="0.2">
      <c r="A17" s="122" t="s">
        <v>20</v>
      </c>
      <c r="B17" s="69"/>
      <c r="C17" s="117"/>
      <c r="D17" s="98"/>
      <c r="E17" s="118"/>
      <c r="F17" s="118"/>
      <c r="G17" s="118"/>
      <c r="H17" s="118"/>
      <c r="I17" s="118"/>
      <c r="J17" s="98"/>
      <c r="K17" s="98"/>
      <c r="L17" s="98"/>
      <c r="M17" s="98"/>
      <c r="N17" s="98"/>
    </row>
    <row r="18" spans="1:14" s="10" customFormat="1" ht="12" x14ac:dyDescent="0.2">
      <c r="A18" s="123" t="s">
        <v>68</v>
      </c>
      <c r="B18" s="70" t="s">
        <v>38</v>
      </c>
      <c r="C18" s="117">
        <f>D18+E18+F18+G18+H18+I18+J18+K18+L18+M18+N18</f>
        <v>18967133.039999999</v>
      </c>
      <c r="D18" s="100">
        <f>18468908.44+4452.72</f>
        <v>18473361.16</v>
      </c>
      <c r="E18" s="124"/>
      <c r="F18" s="118"/>
      <c r="G18" s="118"/>
      <c r="H18" s="118"/>
      <c r="I18" s="118"/>
      <c r="J18" s="95">
        <f>205271.88+5000+316500-33000</f>
        <v>493771.88</v>
      </c>
      <c r="K18" s="95"/>
      <c r="L18" s="95"/>
      <c r="M18" s="95"/>
      <c r="N18" s="95"/>
    </row>
    <row r="19" spans="1:14" s="10" customFormat="1" ht="12" x14ac:dyDescent="0.2">
      <c r="A19" s="123" t="s">
        <v>67</v>
      </c>
      <c r="B19" s="70" t="s">
        <v>39</v>
      </c>
      <c r="C19" s="117">
        <f t="shared" ref="C19:C20" si="3">D19+E19+F19+G19+H19+I19+J19+K19+L19+M19+N19</f>
        <v>600</v>
      </c>
      <c r="D19" s="100">
        <v>600</v>
      </c>
      <c r="E19" s="124"/>
      <c r="F19" s="118"/>
      <c r="G19" s="118"/>
      <c r="H19" s="118"/>
      <c r="I19" s="118"/>
      <c r="J19" s="95"/>
      <c r="K19" s="95"/>
      <c r="L19" s="95"/>
      <c r="M19" s="95"/>
      <c r="N19" s="95"/>
    </row>
    <row r="20" spans="1:14" s="10" customFormat="1" ht="12" x14ac:dyDescent="0.2">
      <c r="A20" s="123" t="s">
        <v>75</v>
      </c>
      <c r="B20" s="70" t="s">
        <v>40</v>
      </c>
      <c r="C20" s="117">
        <f t="shared" si="3"/>
        <v>5662324.8799999999</v>
      </c>
      <c r="D20" s="100">
        <v>5558596.7599999998</v>
      </c>
      <c r="E20" s="124"/>
      <c r="F20" s="118"/>
      <c r="G20" s="118"/>
      <c r="H20" s="118"/>
      <c r="I20" s="118"/>
      <c r="J20" s="95">
        <f>70728.12-5000+38000</f>
        <v>103728.12</v>
      </c>
      <c r="K20" s="95"/>
      <c r="L20" s="95"/>
      <c r="M20" s="95"/>
      <c r="N20" s="95"/>
    </row>
    <row r="21" spans="1:14" s="10" customFormat="1" ht="21" customHeight="1" x14ac:dyDescent="0.2">
      <c r="A21" s="121" t="s">
        <v>199</v>
      </c>
      <c r="B21" s="69" t="s">
        <v>41</v>
      </c>
      <c r="C21" s="115">
        <f>C23+C24+C25+C26+C27+C29</f>
        <v>3691264.54</v>
      </c>
      <c r="D21" s="115">
        <f>D23+D24+D25+D26+D27+D29</f>
        <v>2756848.81</v>
      </c>
      <c r="E21" s="115">
        <f t="shared" ref="E21:N21" si="4">E23+E24+E25+E26+E27+E29</f>
        <v>0</v>
      </c>
      <c r="F21" s="115">
        <f t="shared" si="4"/>
        <v>350000</v>
      </c>
      <c r="G21" s="115">
        <f t="shared" si="4"/>
        <v>320050.58</v>
      </c>
      <c r="H21" s="115">
        <f t="shared" si="4"/>
        <v>23910.6</v>
      </c>
      <c r="I21" s="115">
        <f t="shared" si="4"/>
        <v>0</v>
      </c>
      <c r="J21" s="115">
        <f t="shared" si="4"/>
        <v>167454.54999999999</v>
      </c>
      <c r="K21" s="115">
        <f t="shared" si="4"/>
        <v>73000</v>
      </c>
      <c r="L21" s="115">
        <f t="shared" si="4"/>
        <v>0</v>
      </c>
      <c r="M21" s="115">
        <f t="shared" si="4"/>
        <v>0</v>
      </c>
      <c r="N21" s="115">
        <f t="shared" si="4"/>
        <v>0</v>
      </c>
    </row>
    <row r="22" spans="1:14" s="10" customFormat="1" ht="12" x14ac:dyDescent="0.2">
      <c r="A22" s="122" t="s">
        <v>20</v>
      </c>
      <c r="B22" s="69"/>
      <c r="C22" s="117"/>
      <c r="D22" s="98"/>
      <c r="E22" s="118"/>
      <c r="F22" s="118"/>
      <c r="G22" s="118"/>
      <c r="H22" s="118"/>
      <c r="I22" s="118"/>
      <c r="J22" s="117"/>
      <c r="K22" s="117"/>
      <c r="L22" s="117"/>
      <c r="M22" s="117"/>
      <c r="N22" s="117"/>
    </row>
    <row r="23" spans="1:14" s="10" customFormat="1" ht="12" x14ac:dyDescent="0.2">
      <c r="A23" s="123" t="s">
        <v>25</v>
      </c>
      <c r="B23" s="70" t="s">
        <v>42</v>
      </c>
      <c r="C23" s="117">
        <f>D23+E23+F23+G23+H23+I23+J23+K23+L23+M23+N23</f>
        <v>42964.68</v>
      </c>
      <c r="D23" s="100">
        <f>47200-4452.72</f>
        <v>42747.28</v>
      </c>
      <c r="E23" s="118"/>
      <c r="F23" s="118"/>
      <c r="G23" s="118"/>
      <c r="H23" s="118"/>
      <c r="I23" s="118"/>
      <c r="J23" s="95">
        <v>217.4</v>
      </c>
      <c r="K23" s="95"/>
      <c r="L23" s="95"/>
      <c r="M23" s="95"/>
      <c r="N23" s="95"/>
    </row>
    <row r="24" spans="1:14" s="10" customFormat="1" ht="12" x14ac:dyDescent="0.2">
      <c r="A24" s="123" t="s">
        <v>26</v>
      </c>
      <c r="B24" s="70" t="s">
        <v>43</v>
      </c>
      <c r="C24" s="117"/>
      <c r="D24" s="100"/>
      <c r="E24" s="118"/>
      <c r="F24" s="118"/>
      <c r="G24" s="118"/>
      <c r="H24" s="118"/>
      <c r="I24" s="118"/>
      <c r="J24" s="95"/>
      <c r="K24" s="95"/>
      <c r="L24" s="95"/>
      <c r="M24" s="95"/>
      <c r="N24" s="95"/>
    </row>
    <row r="25" spans="1:14" s="10" customFormat="1" ht="12" x14ac:dyDescent="0.2">
      <c r="A25" s="123" t="s">
        <v>27</v>
      </c>
      <c r="B25" s="70" t="s">
        <v>44</v>
      </c>
      <c r="C25" s="117">
        <f t="shared" ref="C25:C28" si="5">D25+E25+F25+G25+H25+I25+J25+K25+L25+M25+N25</f>
        <v>2458606.73</v>
      </c>
      <c r="D25" s="100">
        <f>2383175+57747.18-50000-241853.6</f>
        <v>2149068.58</v>
      </c>
      <c r="E25" s="118"/>
      <c r="F25" s="118"/>
      <c r="G25" s="118">
        <v>236538.15</v>
      </c>
      <c r="H25" s="118"/>
      <c r="I25" s="118"/>
      <c r="J25" s="95"/>
      <c r="K25" s="95">
        <v>73000</v>
      </c>
      <c r="L25" s="95"/>
      <c r="M25" s="95"/>
      <c r="N25" s="95"/>
    </row>
    <row r="26" spans="1:14" s="10" customFormat="1" ht="12" x14ac:dyDescent="0.2">
      <c r="A26" s="123" t="s">
        <v>203</v>
      </c>
      <c r="B26" s="70" t="s">
        <v>45</v>
      </c>
      <c r="C26" s="117">
        <f t="shared" si="5"/>
        <v>467.28</v>
      </c>
      <c r="D26" s="100"/>
      <c r="E26" s="118"/>
      <c r="F26" s="118"/>
      <c r="G26" s="118"/>
      <c r="H26" s="118"/>
      <c r="I26" s="118"/>
      <c r="J26" s="95">
        <v>467.28</v>
      </c>
      <c r="K26" s="95"/>
      <c r="L26" s="95"/>
      <c r="M26" s="95"/>
      <c r="N26" s="95"/>
    </row>
    <row r="27" spans="1:14" s="10" customFormat="1" ht="12" x14ac:dyDescent="0.2">
      <c r="A27" s="123" t="s">
        <v>72</v>
      </c>
      <c r="B27" s="70" t="s">
        <v>46</v>
      </c>
      <c r="C27" s="117">
        <f t="shared" si="5"/>
        <v>595580.06999999995</v>
      </c>
      <c r="D27" s="100">
        <f>84406.2+20000</f>
        <v>104406.2</v>
      </c>
      <c r="E27" s="100"/>
      <c r="F27" s="100">
        <f>300000+400000-300000-25092-50000</f>
        <v>324908</v>
      </c>
      <c r="G27" s="100"/>
      <c r="H27" s="100"/>
      <c r="I27" s="118"/>
      <c r="J27" s="95">
        <f>133265.87+33000</f>
        <v>166265.87</v>
      </c>
      <c r="K27" s="95"/>
      <c r="L27" s="95"/>
      <c r="M27" s="95"/>
      <c r="N27" s="95"/>
    </row>
    <row r="28" spans="1:14" s="10" customFormat="1" ht="12" x14ac:dyDescent="0.2">
      <c r="A28" s="125" t="s">
        <v>69</v>
      </c>
      <c r="B28" s="70" t="s">
        <v>47</v>
      </c>
      <c r="C28" s="117">
        <f t="shared" si="5"/>
        <v>491173.87</v>
      </c>
      <c r="D28" s="100"/>
      <c r="E28" s="100"/>
      <c r="F28" s="100">
        <f>300000+400000-300000-25092-50000</f>
        <v>324908</v>
      </c>
      <c r="G28" s="100"/>
      <c r="H28" s="100"/>
      <c r="I28" s="118"/>
      <c r="J28" s="95">
        <f>133265.87+33000</f>
        <v>166265.87</v>
      </c>
      <c r="K28" s="95"/>
      <c r="L28" s="95"/>
      <c r="M28" s="95"/>
      <c r="N28" s="95"/>
    </row>
    <row r="29" spans="1:14" s="10" customFormat="1" ht="12" x14ac:dyDescent="0.2">
      <c r="A29" s="123" t="s">
        <v>73</v>
      </c>
      <c r="B29" s="70" t="s">
        <v>48</v>
      </c>
      <c r="C29" s="117">
        <f>D29+E29+F29+G29+H29+I29+J29+K29+L29+M29+N29</f>
        <v>593645.78</v>
      </c>
      <c r="D29" s="100">
        <f>440647.5+19979.25</f>
        <v>460626.75</v>
      </c>
      <c r="E29" s="100"/>
      <c r="F29" s="100">
        <v>25092</v>
      </c>
      <c r="G29" s="100">
        <f>71149.3+12363.13</f>
        <v>83512.429999999993</v>
      </c>
      <c r="H29" s="100">
        <v>23910.6</v>
      </c>
      <c r="I29" s="118"/>
      <c r="J29" s="95">
        <v>504</v>
      </c>
      <c r="K29" s="95"/>
      <c r="L29" s="95"/>
      <c r="M29" s="95"/>
      <c r="N29" s="95"/>
    </row>
    <row r="30" spans="1:14" s="10" customFormat="1" ht="24" x14ac:dyDescent="0.2">
      <c r="A30" s="121" t="s">
        <v>71</v>
      </c>
      <c r="B30" s="69" t="s">
        <v>49</v>
      </c>
      <c r="C30" s="117"/>
      <c r="D30" s="98"/>
      <c r="E30" s="118"/>
      <c r="F30" s="118"/>
      <c r="G30" s="118"/>
      <c r="H30" s="118"/>
      <c r="I30" s="118"/>
      <c r="J30" s="98"/>
      <c r="K30" s="98"/>
      <c r="L30" s="98"/>
      <c r="M30" s="98"/>
      <c r="N30" s="98"/>
    </row>
    <row r="31" spans="1:14" s="10" customFormat="1" ht="12" x14ac:dyDescent="0.2">
      <c r="A31" s="121" t="s">
        <v>28</v>
      </c>
      <c r="B31" s="69" t="s">
        <v>50</v>
      </c>
      <c r="C31" s="117"/>
      <c r="D31" s="98"/>
      <c r="E31" s="98"/>
      <c r="F31" s="98"/>
      <c r="G31" s="98"/>
      <c r="H31" s="98"/>
      <c r="I31" s="118"/>
      <c r="J31" s="98"/>
      <c r="K31" s="98"/>
      <c r="L31" s="98"/>
      <c r="M31" s="98"/>
      <c r="N31" s="98"/>
    </row>
    <row r="32" spans="1:14" s="10" customFormat="1" ht="24" x14ac:dyDescent="0.2">
      <c r="A32" s="121" t="s">
        <v>200</v>
      </c>
      <c r="B32" s="69" t="s">
        <v>51</v>
      </c>
      <c r="C32" s="115">
        <f>C34+C35+C36</f>
        <v>948586.79</v>
      </c>
      <c r="D32" s="115">
        <f t="shared" ref="D32:N32" si="6">D34+D35+D36</f>
        <v>403386</v>
      </c>
      <c r="E32" s="115">
        <f t="shared" si="6"/>
        <v>494400</v>
      </c>
      <c r="F32" s="115">
        <f t="shared" si="6"/>
        <v>0</v>
      </c>
      <c r="G32" s="115">
        <f t="shared" si="6"/>
        <v>0</v>
      </c>
      <c r="H32" s="115">
        <f t="shared" si="6"/>
        <v>0</v>
      </c>
      <c r="I32" s="115">
        <f t="shared" si="6"/>
        <v>0</v>
      </c>
      <c r="J32" s="115">
        <f t="shared" si="6"/>
        <v>50800.79</v>
      </c>
      <c r="K32" s="115">
        <f t="shared" si="6"/>
        <v>0</v>
      </c>
      <c r="L32" s="115">
        <f t="shared" si="6"/>
        <v>0</v>
      </c>
      <c r="M32" s="115">
        <f t="shared" si="6"/>
        <v>0</v>
      </c>
      <c r="N32" s="115">
        <f t="shared" si="6"/>
        <v>0</v>
      </c>
    </row>
    <row r="33" spans="1:14" s="10" customFormat="1" ht="12" x14ac:dyDescent="0.2">
      <c r="A33" s="122" t="s">
        <v>20</v>
      </c>
      <c r="B33" s="69"/>
      <c r="C33" s="117"/>
      <c r="D33" s="98"/>
      <c r="E33" s="98"/>
      <c r="F33" s="98"/>
      <c r="G33" s="98"/>
      <c r="H33" s="98"/>
      <c r="I33" s="118"/>
      <c r="J33" s="98"/>
      <c r="K33" s="98"/>
      <c r="L33" s="98"/>
      <c r="M33" s="98"/>
      <c r="N33" s="98"/>
    </row>
    <row r="34" spans="1:14" s="10" customFormat="1" ht="12" x14ac:dyDescent="0.2">
      <c r="A34" s="123" t="s">
        <v>29</v>
      </c>
      <c r="B34" s="70" t="s">
        <v>52</v>
      </c>
      <c r="C34" s="117">
        <f>D34+E34+F34+G34+H34+I34+J34+K34+L34+N34</f>
        <v>446886</v>
      </c>
      <c r="D34" s="100">
        <v>403386</v>
      </c>
      <c r="E34" s="100"/>
      <c r="F34" s="100"/>
      <c r="G34" s="100"/>
      <c r="H34" s="100"/>
      <c r="I34" s="118"/>
      <c r="J34" s="95">
        <v>43500</v>
      </c>
      <c r="K34" s="95"/>
      <c r="L34" s="95"/>
      <c r="M34" s="95"/>
      <c r="N34" s="95"/>
    </row>
    <row r="35" spans="1:14" s="10" customFormat="1" ht="12" x14ac:dyDescent="0.2">
      <c r="A35" s="123" t="s">
        <v>30</v>
      </c>
      <c r="B35" s="70" t="s">
        <v>53</v>
      </c>
      <c r="C35" s="117"/>
      <c r="D35" s="100"/>
      <c r="E35" s="100"/>
      <c r="F35" s="100"/>
      <c r="G35" s="100"/>
      <c r="H35" s="100"/>
      <c r="I35" s="118"/>
      <c r="J35" s="95"/>
      <c r="K35" s="95"/>
      <c r="L35" s="95"/>
      <c r="M35" s="95"/>
      <c r="N35" s="95"/>
    </row>
    <row r="36" spans="1:14" s="10" customFormat="1" ht="12" x14ac:dyDescent="0.2">
      <c r="A36" s="123" t="s">
        <v>31</v>
      </c>
      <c r="B36" s="70" t="s">
        <v>54</v>
      </c>
      <c r="C36" s="117">
        <f>D36+E36+J36</f>
        <v>501700.79</v>
      </c>
      <c r="D36" s="100"/>
      <c r="E36" s="100">
        <f>509400-15000</f>
        <v>494400</v>
      </c>
      <c r="F36" s="100"/>
      <c r="G36" s="100"/>
      <c r="H36" s="100"/>
      <c r="I36" s="118"/>
      <c r="J36" s="95">
        <f>13049.45-504-5244.66</f>
        <v>7300.79</v>
      </c>
      <c r="K36" s="95"/>
      <c r="L36" s="95"/>
      <c r="M36" s="95"/>
      <c r="N36" s="95"/>
    </row>
    <row r="37" spans="1:14" s="10" customFormat="1" ht="12" x14ac:dyDescent="0.2">
      <c r="A37" s="125" t="s">
        <v>70</v>
      </c>
      <c r="B37" s="70" t="s">
        <v>55</v>
      </c>
      <c r="C37" s="117">
        <f t="shared" ref="C37:C39" si="7">D37+E37+J37</f>
        <v>494400</v>
      </c>
      <c r="D37" s="100"/>
      <c r="E37" s="100">
        <f>509400-15000</f>
        <v>494400</v>
      </c>
      <c r="F37" s="100"/>
      <c r="G37" s="100"/>
      <c r="H37" s="100"/>
      <c r="I37" s="118"/>
      <c r="J37" s="95"/>
      <c r="K37" s="95"/>
      <c r="L37" s="95"/>
      <c r="M37" s="95"/>
      <c r="N37" s="95"/>
    </row>
    <row r="38" spans="1:14" s="10" customFormat="1" ht="48" x14ac:dyDescent="0.2">
      <c r="A38" s="121" t="s">
        <v>74</v>
      </c>
      <c r="B38" s="69" t="s">
        <v>56</v>
      </c>
      <c r="C38" s="117"/>
      <c r="D38" s="98"/>
      <c r="E38" s="98"/>
      <c r="F38" s="98"/>
      <c r="G38" s="98"/>
      <c r="H38" s="98"/>
      <c r="I38" s="98"/>
      <c r="J38" s="117"/>
      <c r="K38" s="117"/>
      <c r="L38" s="117"/>
      <c r="M38" s="117"/>
      <c r="N38" s="117"/>
    </row>
    <row r="39" spans="1:14" s="10" customFormat="1" ht="12" x14ac:dyDescent="0.2">
      <c r="A39" s="121" t="s">
        <v>210</v>
      </c>
      <c r="B39" s="69" t="s">
        <v>57</v>
      </c>
      <c r="C39" s="117">
        <f t="shared" si="7"/>
        <v>53602.03</v>
      </c>
      <c r="D39" s="98">
        <f>70867.28-19979.25</f>
        <v>50888.03</v>
      </c>
      <c r="E39" s="98"/>
      <c r="F39" s="98"/>
      <c r="G39" s="98"/>
      <c r="H39" s="98"/>
      <c r="I39" s="98"/>
      <c r="J39" s="117">
        <f>3000-286</f>
        <v>2714</v>
      </c>
      <c r="K39" s="117"/>
      <c r="L39" s="117"/>
      <c r="M39" s="117"/>
      <c r="N39" s="117"/>
    </row>
    <row r="40" spans="1:14" s="10" customFormat="1" ht="12" x14ac:dyDescent="0.2">
      <c r="A40" s="121" t="s">
        <v>32</v>
      </c>
      <c r="B40" s="69" t="s">
        <v>76</v>
      </c>
      <c r="C40" s="117"/>
      <c r="D40" s="98"/>
      <c r="E40" s="98"/>
      <c r="F40" s="98"/>
      <c r="G40" s="98"/>
      <c r="H40" s="98"/>
      <c r="I40" s="118"/>
      <c r="J40" s="98"/>
      <c r="K40" s="98"/>
      <c r="L40" s="98"/>
      <c r="M40" s="98"/>
      <c r="N40" s="98"/>
    </row>
    <row r="41" spans="1:14" s="104" customFormat="1" ht="18.75" customHeight="1" x14ac:dyDescent="0.2">
      <c r="A41" s="114" t="s">
        <v>226</v>
      </c>
      <c r="B41" s="69" t="s">
        <v>77</v>
      </c>
      <c r="C41" s="117">
        <f>C9+C10-C14</f>
        <v>0</v>
      </c>
      <c r="D41" s="117">
        <f t="shared" ref="D41:N41" si="8">D9+D10-D14</f>
        <v>0</v>
      </c>
      <c r="E41" s="117">
        <f t="shared" si="8"/>
        <v>0</v>
      </c>
      <c r="F41" s="117">
        <f t="shared" si="8"/>
        <v>0</v>
      </c>
      <c r="G41" s="117">
        <f t="shared" si="8"/>
        <v>0</v>
      </c>
      <c r="H41" s="117">
        <f t="shared" si="8"/>
        <v>0</v>
      </c>
      <c r="I41" s="117">
        <f t="shared" si="8"/>
        <v>0</v>
      </c>
      <c r="J41" s="117">
        <f t="shared" si="8"/>
        <v>0</v>
      </c>
      <c r="K41" s="117">
        <f t="shared" si="8"/>
        <v>0</v>
      </c>
      <c r="L41" s="117">
        <f t="shared" si="8"/>
        <v>0</v>
      </c>
      <c r="M41" s="117">
        <f t="shared" si="8"/>
        <v>0</v>
      </c>
      <c r="N41" s="117">
        <f t="shared" si="8"/>
        <v>0</v>
      </c>
    </row>
    <row r="42" spans="1:14" s="10" customFormat="1" ht="12" x14ac:dyDescent="0.2">
      <c r="A42" s="126" t="s">
        <v>23</v>
      </c>
      <c r="B42" s="127"/>
      <c r="C42" s="128"/>
      <c r="D42" s="129"/>
      <c r="E42" s="130"/>
      <c r="F42" s="130"/>
      <c r="G42" s="130"/>
      <c r="H42" s="130"/>
      <c r="I42" s="130"/>
      <c r="J42" s="130"/>
      <c r="K42" s="130"/>
      <c r="L42" s="131"/>
      <c r="M42" s="131"/>
      <c r="N42" s="130"/>
    </row>
    <row r="43" spans="1:14" s="10" customFormat="1" ht="12" x14ac:dyDescent="0.2">
      <c r="A43" s="132" t="s">
        <v>24</v>
      </c>
      <c r="B43" s="69" t="s">
        <v>78</v>
      </c>
      <c r="C43" s="117"/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1:14" s="10" customFormat="1" ht="4.9000000000000004" customHeight="1" x14ac:dyDescent="0.2">
      <c r="A44" s="110"/>
      <c r="B44" s="110"/>
      <c r="C44" s="110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</row>
    <row r="45" spans="1:14" s="106" customFormat="1" ht="57.75" customHeight="1" x14ac:dyDescent="0.2">
      <c r="A45" s="246" t="s">
        <v>195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</row>
    <row r="46" spans="1:14" s="106" customFormat="1" ht="27.75" customHeight="1" x14ac:dyDescent="0.2">
      <c r="A46" s="246" t="s">
        <v>196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</row>
    <row r="47" spans="1:14" s="107" customFormat="1" ht="26.25" customHeight="1" x14ac:dyDescent="0.2">
      <c r="A47" s="246" t="s">
        <v>206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</row>
    <row r="48" spans="1:14" s="10" customFormat="1" ht="13.5" x14ac:dyDescent="0.2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</row>
    <row r="49" spans="1:14" s="10" customFormat="1" ht="12" x14ac:dyDescent="0.2">
      <c r="A49" s="110"/>
      <c r="B49" s="110"/>
      <c r="C49" s="110"/>
      <c r="D49" s="110"/>
      <c r="E49" s="111"/>
      <c r="F49" s="111"/>
      <c r="G49" s="111"/>
      <c r="H49" s="111"/>
      <c r="I49" s="133"/>
      <c r="J49" s="111"/>
      <c r="K49" s="111"/>
      <c r="L49" s="111"/>
      <c r="M49" s="111"/>
      <c r="N49" s="111"/>
    </row>
    <row r="50" spans="1:14" s="10" customFormat="1" x14ac:dyDescent="0.2">
      <c r="A50" s="9"/>
      <c r="B50" s="9"/>
      <c r="C50" s="9"/>
      <c r="D50" s="9"/>
    </row>
  </sheetData>
  <mergeCells count="19">
    <mergeCell ref="A2:N2"/>
    <mergeCell ref="J3:N3"/>
    <mergeCell ref="A4:A7"/>
    <mergeCell ref="B4:B7"/>
    <mergeCell ref="C4:C7"/>
    <mergeCell ref="D4:N4"/>
    <mergeCell ref="D5:D7"/>
    <mergeCell ref="I5:I7"/>
    <mergeCell ref="H6:H7"/>
    <mergeCell ref="J5:M6"/>
    <mergeCell ref="E5:H5"/>
    <mergeCell ref="A48:N48"/>
    <mergeCell ref="E6:E7"/>
    <mergeCell ref="F6:F7"/>
    <mergeCell ref="A45:N45"/>
    <mergeCell ref="A46:N46"/>
    <mergeCell ref="A47:N47"/>
    <mergeCell ref="G6:G7"/>
    <mergeCell ref="N5:N7"/>
  </mergeCells>
  <pageMargins left="0.51181102362204722" right="0.51181102362204722" top="0.27559055118110237" bottom="0.27559055118110237" header="0.31496062992125984" footer="0.31496062992125984"/>
  <pageSetup paperSize="9" scale="67" fitToHeight="100" orientation="landscape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Раздел 2</vt:lpstr>
      <vt:lpstr>Раздел 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user1</cp:lastModifiedBy>
  <cp:lastPrinted>2015-10-29T09:07:19Z</cp:lastPrinted>
  <dcterms:created xsi:type="dcterms:W3CDTF">2010-08-30T11:00:24Z</dcterms:created>
  <dcterms:modified xsi:type="dcterms:W3CDTF">2015-11-02T09:11:02Z</dcterms:modified>
</cp:coreProperties>
</file>